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5570" windowHeight="114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 iterate="1" iterateCount="100" iterateDelta="252"/>
</workbook>
</file>

<file path=xl/sharedStrings.xml><?xml version="1.0" encoding="utf-8"?>
<sst xmlns="http://schemas.openxmlformats.org/spreadsheetml/2006/main" count="393" uniqueCount="340">
  <si>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</si>
  <si>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</si>
  <si>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</si>
  <si>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</si>
  <si>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</si>
  <si>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</si>
  <si>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</si>
  <si>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</si>
  <si>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</si>
  <si>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</si>
  <si>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</si>
  <si>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</si>
  <si>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</si>
  <si>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</si>
  <si>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</si>
  <si>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</si>
  <si>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</si>
  <si>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</si>
  <si>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</si>
  <si>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</si>
  <si>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</si>
  <si>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</si>
  <si>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</si>
  <si>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</si>
  <si>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</si>
  <si>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</si>
  <si>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</si>
  <si>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</si>
  <si>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</si>
  <si>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</si>
  <si>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</si>
  <si>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</si>
  <si>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</si>
  <si>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</si>
  <si>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</si>
  <si>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</si>
  <si>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</si>
  <si>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</si>
  <si>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</si>
  <si>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</si>
  <si>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</si>
  <si>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</si>
  <si>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</si>
  <si>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</si>
  <si>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</si>
  <si>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</si>
  <si>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</si>
  <si>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</si>
  <si>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</si>
  <si>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</si>
  <si>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</si>
  <si>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</si>
  <si>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</si>
  <si>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</si>
  <si>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</si>
  <si>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</si>
  <si>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</si>
  <si>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</si>
  <si>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</si>
  <si>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</si>
  <si>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</si>
  <si>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</si>
  <si>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</si>
  <si>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</si>
  <si>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</si>
  <si>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</si>
  <si>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</si>
  <si>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</si>
  <si>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</si>
  <si>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</si>
  <si>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</si>
  <si>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</si>
  <si>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</si>
  <si>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</si>
  <si>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</si>
  <si>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</si>
  <si>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</si>
  <si>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</si>
  <si>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</si>
  <si>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</si>
  <si>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</si>
  <si>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</si>
  <si>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</si>
  <si>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</si>
  <si>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</si>
  <si>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</si>
  <si>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</si>
  <si>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</si>
  <si>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</si>
  <si>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</si>
  <si>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</si>
  <si>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</si>
  <si>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</si>
  <si>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</si>
  <si>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</si>
  <si>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</si>
  <si>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</si>
  <si>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</si>
  <si>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</si>
  <si>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</si>
  <si>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</si>
  <si>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</si>
  <si>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</si>
  <si>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</si>
  <si>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</si>
  <si>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</si>
  <si>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</si>
  <si>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</si>
  <si>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</si>
  <si>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</si>
  <si>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</si>
  <si>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</si>
  <si>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</si>
  <si>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</si>
  <si>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</si>
  <si>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</si>
  <si>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</si>
  <si>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</si>
  <si>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</si>
  <si>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</si>
  <si>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</si>
  <si>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</si>
  <si>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</si>
  <si>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</si>
  <si>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</si>
  <si>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</si>
  <si>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</si>
  <si>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</si>
  <si>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</si>
  <si>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</si>
  <si>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</si>
  <si>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</si>
  <si>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</si>
  <si>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</si>
  <si>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</si>
  <si>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</si>
  <si>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</si>
  <si>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</si>
  <si>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</si>
  <si>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</si>
  <si>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</si>
  <si>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</si>
  <si>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</si>
  <si>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</si>
  <si>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</si>
  <si>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</si>
  <si>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</si>
  <si>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</si>
  <si>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</si>
  <si>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</si>
  <si>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</si>
  <si>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</si>
  <si>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</si>
  <si>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</si>
  <si>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</si>
  <si>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</si>
  <si>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</si>
  <si>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</si>
  <si>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</si>
  <si>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</si>
  <si>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</si>
  <si>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</si>
  <si>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</si>
  <si>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</si>
  <si>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</si>
  <si>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</si>
  <si>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</si>
  <si>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</si>
  <si>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</si>
  <si>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</si>
  <si>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</si>
  <si>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</si>
  <si>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</si>
  <si>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</si>
  <si>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</si>
  <si>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</si>
  <si>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</si>
  <si>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</si>
  <si>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</si>
  <si>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</si>
  <si>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</si>
  <si>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</si>
  <si>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</si>
  <si>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</si>
  <si>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</si>
  <si>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</si>
  <si>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</si>
  <si>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</si>
  <si>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</si>
  <si>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</si>
  <si>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</si>
  <si>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</si>
  <si>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</si>
  <si>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</si>
  <si>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</si>
  <si>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</si>
  <si>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</si>
  <si>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</si>
  <si>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</si>
  <si>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</si>
  <si>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</si>
  <si>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</si>
  <si>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</si>
  <si>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</si>
  <si>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</si>
  <si>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</si>
  <si>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</si>
  <si>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</si>
  <si>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</si>
  <si>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</si>
  <si>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</si>
  <si>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</si>
  <si>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</si>
  <si>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</si>
  <si>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</si>
  <si>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</si>
  <si>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</si>
  <si>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</si>
  <si>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</si>
  <si>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</si>
  <si>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</si>
  <si>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</si>
  <si>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</si>
  <si>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</si>
  <si>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</si>
  <si>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</si>
  <si>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</si>
  <si>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</si>
  <si>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</si>
  <si>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</si>
  <si>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</si>
  <si>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</si>
  <si>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</si>
  <si>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</si>
  <si>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</si>
  <si>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</si>
  <si>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</si>
  <si>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</si>
  <si>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</si>
  <si>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</si>
  <si>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</si>
  <si>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</si>
  <si>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</si>
  <si>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</si>
  <si>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</si>
  <si>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</si>
  <si>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</si>
  <si>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</si>
  <si>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</si>
  <si>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</si>
  <si>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</si>
  <si>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</si>
  <si>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</si>
  <si>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</si>
  <si>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</si>
  <si>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</si>
  <si>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</si>
  <si>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</si>
  <si>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</si>
  <si>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</si>
  <si>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</si>
  <si>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</si>
  <si>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</si>
  <si>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</si>
  <si>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</si>
  <si>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</si>
  <si>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</si>
  <si>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</si>
  <si>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</si>
  <si>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</si>
  <si>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</si>
  <si>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</si>
  <si>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</si>
  <si>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</si>
  <si>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</si>
  <si>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</si>
  <si>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</si>
  <si>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</si>
  <si>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</si>
  <si>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</si>
  <si>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</si>
  <si>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</si>
  <si>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</si>
  <si>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</si>
  <si>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</si>
  <si>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</si>
  <si>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</si>
  <si>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</si>
  <si>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</si>
  <si>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</si>
  <si>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</si>
  <si>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</si>
  <si>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</si>
  <si>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</si>
  <si>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</si>
  <si>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</si>
  <si>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</si>
  <si>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</si>
  <si>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</si>
  <si>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</si>
  <si>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</si>
  <si>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</si>
  <si>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</si>
  <si>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</si>
  <si>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</si>
  <si>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</si>
  <si>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</si>
  <si>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</si>
  <si>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</si>
  <si>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</si>
  <si>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</si>
  <si>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</si>
  <si>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</si>
  <si>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</si>
  <si>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</si>
  <si>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</si>
  <si>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</si>
  <si>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</si>
  <si>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</si>
  <si>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</si>
  <si>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</si>
  <si>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</si>
  <si>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</si>
  <si>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</si>
  <si>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</si>
  <si>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 xml:space="preserve">Obveznik: Dalekovod d.d . </t>
  </si>
  <si>
    <t>Kumulativno</t>
  </si>
  <si>
    <t>Tromjesečje</t>
  </si>
  <si>
    <t>Tromjesečni financijski izvještaj poduzetnika TFI-POD</t>
  </si>
  <si>
    <t xml:space="preserve">Dokumentacija za objavu: 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</si>
  <si>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</si>
  <si>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</si>
  <si>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</si>
  <si>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</si>
  <si>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01/2411-369</t>
  </si>
  <si>
    <t>Helena.Jurcic@dalekovod.hr</t>
  </si>
  <si>
    <t>Alen Premužak</t>
  </si>
  <si>
    <t>stanje na dan 30.06.2016.</t>
  </si>
  <si>
    <t>u razdoblju 01.01.2016. do 30.06.2016.</t>
  </si>
  <si>
    <t>Helena Jurčić Šestan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</si>
</sst>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4" xfId="59" applyFont="1" applyFill="1" applyBorder="1" applyAlignment="1" applyProtection="1">
      <alignment horizontal="right" vertical="top" wrapText="1"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6" xfId="59" applyFont="1" applyFill="1" applyBorder="1" applyAlignment="1" applyProtection="1">
      <alignment/>
      <protection hidden="1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3" fillId="0" borderId="18" xfId="59" applyFont="1" applyFill="1" applyBorder="1" applyAlignment="1" applyProtection="1">
      <alignment horizontal="left" vertical="center"/>
      <protection hidden="1" locked="0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4" applyFont="1" applyBorder="1" applyAlignment="1" applyProtection="1">
      <alignment vertical="center"/>
      <protection hidden="1"/>
    </xf>
    <xf numFmtId="0" fontId="17" fillId="0" borderId="23" xfId="64" applyFont="1" applyFill="1" applyBorder="1" applyAlignment="1" applyProtection="1">
      <alignment vertical="center"/>
      <protection hidden="1"/>
    </xf>
    <xf numFmtId="0" fontId="16" fillId="0" borderId="0" xfId="64" applyFont="1" applyBorder="1" applyAlignment="1" applyProtection="1">
      <alignment horizontal="left"/>
      <protection hidden="1"/>
    </xf>
    <xf numFmtId="0" fontId="0" fillId="0" borderId="27" xfId="0" applyFont="1" applyFill="1" applyBorder="1" applyAlignment="1">
      <alignment vertical="center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23" xfId="64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3" fontId="2" fillId="33" borderId="21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3" fontId="2" fillId="33" borderId="28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7" xfId="59" applyFont="1" applyBorder="1" applyAlignment="1" applyProtection="1">
      <alignment horizontal="center"/>
      <protection hidden="1"/>
    </xf>
    <xf numFmtId="49" fontId="3" fillId="0" borderId="24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Fill="1" applyBorder="1" applyAlignment="1">
      <alignment/>
      <protection/>
    </xf>
    <xf numFmtId="0" fontId="4" fillId="0" borderId="26" xfId="59" applyFont="1" applyFill="1" applyBorder="1" applyAlignment="1">
      <alignment/>
      <protection/>
    </xf>
    <xf numFmtId="0" fontId="10" fillId="0" borderId="29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0" fontId="3" fillId="0" borderId="24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49" fontId="3" fillId="0" borderId="24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4" fillId="0" borderId="30" xfId="59" applyFont="1" applyBorder="1" applyAlignment="1" applyProtection="1">
      <alignment horizontal="center" vertical="top"/>
      <protection hidden="1"/>
    </xf>
    <xf numFmtId="0" fontId="4" fillId="0" borderId="30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center" vertical="top"/>
      <protection hidden="1"/>
    </xf>
    <xf numFmtId="0" fontId="4" fillId="0" borderId="25" xfId="59" applyFont="1" applyFill="1" applyBorder="1" applyAlignment="1" applyProtection="1">
      <alignment horizontal="center"/>
      <protection hidden="1"/>
    </xf>
    <xf numFmtId="49" fontId="5" fillId="0" borderId="24" xfId="53" applyNumberForma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5" xfId="59" applyFont="1" applyFill="1" applyBorder="1" applyAlignment="1">
      <alignment horizontal="left"/>
      <protection/>
    </xf>
    <xf numFmtId="0" fontId="4" fillId="0" borderId="26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5" fillId="0" borderId="24" xfId="53" applyFill="1" applyBorder="1" applyAlignment="1" applyProtection="1">
      <alignment/>
      <protection hidden="1" locked="0"/>
    </xf>
    <xf numFmtId="0" fontId="3" fillId="0" borderId="25" xfId="59" applyFont="1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>
      <alignment horizontal="left" vertical="center"/>
      <protection/>
    </xf>
    <xf numFmtId="0" fontId="4" fillId="0" borderId="26" xfId="59" applyFont="1" applyFill="1" applyBorder="1" applyAlignment="1">
      <alignment horizontal="left" vertical="center"/>
      <protection/>
    </xf>
    <xf numFmtId="1" fontId="3" fillId="0" borderId="24" xfId="59" applyNumberFormat="1" applyFont="1" applyFill="1" applyBorder="1" applyAlignment="1" applyProtection="1">
      <alignment horizontal="left" vertical="center"/>
      <protection hidden="1" locked="0"/>
    </xf>
    <xf numFmtId="1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Fill="1" applyBorder="1" applyAlignment="1" applyProtection="1">
      <alignment horizontal="center" vertical="center" wrapText="1"/>
      <protection hidden="1"/>
    </xf>
    <xf numFmtId="0" fontId="11" fillId="0" borderId="0" xfId="59" applyFont="1" applyFill="1" applyBorder="1" applyAlignment="1" applyProtection="1">
      <alignment horizontal="center" vertical="center" wrapText="1"/>
      <protection hidden="1"/>
    </xf>
    <xf numFmtId="0" fontId="11" fillId="0" borderId="23" xfId="59" applyFont="1" applyFill="1" applyBorder="1" applyAlignment="1" applyProtection="1">
      <alignment horizontal="center" vertical="center" wrapText="1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3" fontId="6" fillId="33" borderId="20" xfId="0" applyNumberFormat="1" applyFont="1" applyFill="1" applyBorder="1" applyAlignment="1" applyProtection="1">
      <alignment horizontal="left" vertical="center"/>
      <protection hidden="1"/>
    </xf>
    <xf numFmtId="3" fontId="6" fillId="33" borderId="27" xfId="0" applyNumberFormat="1" applyFont="1" applyFill="1" applyBorder="1" applyAlignment="1" applyProtection="1">
      <alignment horizontal="left" vertical="center"/>
      <protection hidden="1"/>
    </xf>
    <xf numFmtId="3" fontId="6" fillId="33" borderId="32" xfId="0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28">
      <selection activeCell="F51" sqref="F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247</v>
      </c>
      <c r="B1" s="147"/>
      <c r="C1" s="147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89" t="s">
        <v>248</v>
      </c>
      <c r="B2" s="190"/>
      <c r="C2" s="190"/>
      <c r="D2" s="191"/>
      <c r="E2" s="117">
        <v>42370</v>
      </c>
      <c r="F2" s="12"/>
      <c r="G2" s="13" t="s">
        <v>249</v>
      </c>
      <c r="H2" s="117">
        <v>42551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92" t="s">
        <v>328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63" t="s">
        <v>250</v>
      </c>
      <c r="B6" s="164"/>
      <c r="C6" s="154" t="s">
        <v>313</v>
      </c>
      <c r="D6" s="156"/>
      <c r="E6" s="197"/>
      <c r="F6" s="197"/>
      <c r="G6" s="197"/>
      <c r="H6" s="197"/>
      <c r="I6" s="83"/>
      <c r="J6" s="10"/>
      <c r="K6" s="10"/>
      <c r="L6" s="10"/>
    </row>
    <row r="7" spans="1:12" ht="12.75">
      <c r="A7" s="84"/>
      <c r="B7" s="22"/>
      <c r="C7" s="20"/>
      <c r="D7" s="20"/>
      <c r="E7" s="197"/>
      <c r="F7" s="197"/>
      <c r="G7" s="197"/>
      <c r="H7" s="197"/>
      <c r="I7" s="83"/>
      <c r="J7" s="10"/>
      <c r="K7" s="10"/>
      <c r="L7" s="10"/>
    </row>
    <row r="8" spans="1:12" ht="12.75">
      <c r="A8" s="195" t="s">
        <v>251</v>
      </c>
      <c r="B8" s="196"/>
      <c r="C8" s="154" t="s">
        <v>314</v>
      </c>
      <c r="D8" s="156"/>
      <c r="E8" s="197"/>
      <c r="F8" s="197"/>
      <c r="G8" s="197"/>
      <c r="H8" s="197"/>
      <c r="I8" s="85"/>
      <c r="J8" s="10"/>
      <c r="K8" s="10"/>
      <c r="L8" s="10"/>
    </row>
    <row r="9" spans="1:12" ht="12.75">
      <c r="A9" s="86"/>
      <c r="B9" s="44"/>
      <c r="C9" s="20"/>
      <c r="D9" s="114"/>
      <c r="E9" s="16"/>
      <c r="F9" s="16"/>
      <c r="G9" s="16"/>
      <c r="H9" s="16"/>
      <c r="I9" s="85"/>
      <c r="J9" s="10"/>
      <c r="K9" s="10"/>
      <c r="L9" s="10"/>
    </row>
    <row r="10" spans="1:12" ht="12.75">
      <c r="A10" s="149" t="s">
        <v>252</v>
      </c>
      <c r="B10" s="187"/>
      <c r="C10" s="154" t="s">
        <v>315</v>
      </c>
      <c r="D10" s="156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63" t="s">
        <v>253</v>
      </c>
      <c r="B12" s="164"/>
      <c r="C12" s="151" t="s">
        <v>316</v>
      </c>
      <c r="D12" s="183"/>
      <c r="E12" s="183"/>
      <c r="F12" s="183"/>
      <c r="G12" s="183"/>
      <c r="H12" s="183"/>
      <c r="I12" s="184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63" t="s">
        <v>254</v>
      </c>
      <c r="B14" s="164"/>
      <c r="C14" s="185" t="s">
        <v>317</v>
      </c>
      <c r="D14" s="186"/>
      <c r="E14" s="16"/>
      <c r="F14" s="151" t="s">
        <v>318</v>
      </c>
      <c r="G14" s="183"/>
      <c r="H14" s="183"/>
      <c r="I14" s="184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63" t="s">
        <v>255</v>
      </c>
      <c r="B16" s="164"/>
      <c r="C16" s="151" t="s">
        <v>319</v>
      </c>
      <c r="D16" s="183"/>
      <c r="E16" s="183"/>
      <c r="F16" s="183"/>
      <c r="G16" s="183"/>
      <c r="H16" s="183"/>
      <c r="I16" s="184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63" t="s">
        <v>256</v>
      </c>
      <c r="B18" s="164"/>
      <c r="C18" s="179" t="s">
        <v>320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63" t="s">
        <v>257</v>
      </c>
      <c r="B20" s="164"/>
      <c r="C20" s="179" t="s">
        <v>321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63" t="s">
        <v>258</v>
      </c>
      <c r="B22" s="164"/>
      <c r="C22" s="115">
        <v>133</v>
      </c>
      <c r="D22" s="151" t="s">
        <v>318</v>
      </c>
      <c r="E22" s="176"/>
      <c r="F22" s="177"/>
      <c r="G22" s="163"/>
      <c r="H22" s="182"/>
      <c r="I22" s="87"/>
      <c r="J22" s="10"/>
      <c r="K22" s="10"/>
      <c r="L22" s="10"/>
    </row>
    <row r="23" spans="1:12" ht="12.75">
      <c r="A23" s="84"/>
      <c r="B23" s="22"/>
      <c r="C23" s="20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63" t="s">
        <v>259</v>
      </c>
      <c r="B24" s="164"/>
      <c r="C24" s="115">
        <v>21</v>
      </c>
      <c r="D24" s="151" t="s">
        <v>322</v>
      </c>
      <c r="E24" s="176"/>
      <c r="F24" s="176"/>
      <c r="G24" s="177"/>
      <c r="H24" s="45" t="s">
        <v>260</v>
      </c>
      <c r="I24" s="105">
        <v>670</v>
      </c>
      <c r="J24" s="10"/>
      <c r="K24" s="10"/>
      <c r="L24" s="10"/>
    </row>
    <row r="25" spans="1:12" ht="12.75">
      <c r="A25" s="84"/>
      <c r="B25" s="22"/>
      <c r="C25" s="20"/>
      <c r="D25" s="24"/>
      <c r="E25" s="24"/>
      <c r="F25" s="24"/>
      <c r="G25" s="22"/>
      <c r="H25" s="22" t="s">
        <v>307</v>
      </c>
      <c r="I25" s="88"/>
      <c r="J25" s="10"/>
      <c r="K25" s="10"/>
      <c r="L25" s="10"/>
    </row>
    <row r="26" spans="1:12" ht="12.75">
      <c r="A26" s="163" t="s">
        <v>261</v>
      </c>
      <c r="B26" s="164"/>
      <c r="C26" s="116" t="s">
        <v>323</v>
      </c>
      <c r="D26" s="25"/>
      <c r="E26" s="33"/>
      <c r="F26" s="24"/>
      <c r="G26" s="178" t="s">
        <v>262</v>
      </c>
      <c r="H26" s="164"/>
      <c r="I26" s="105" t="s">
        <v>312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69" t="s">
        <v>263</v>
      </c>
      <c r="B28" s="170"/>
      <c r="C28" s="171"/>
      <c r="D28" s="171"/>
      <c r="E28" s="172" t="s">
        <v>264</v>
      </c>
      <c r="F28" s="173"/>
      <c r="G28" s="173"/>
      <c r="H28" s="174" t="s">
        <v>265</v>
      </c>
      <c r="I28" s="175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43"/>
      <c r="B30" s="144"/>
      <c r="C30" s="144"/>
      <c r="D30" s="145"/>
      <c r="E30" s="143"/>
      <c r="F30" s="144"/>
      <c r="G30" s="144"/>
      <c r="H30" s="141"/>
      <c r="I30" s="142"/>
      <c r="J30" s="10"/>
      <c r="K30" s="10"/>
      <c r="L30" s="10"/>
    </row>
    <row r="31" spans="1:12" ht="12.75">
      <c r="A31" s="84"/>
      <c r="B31" s="22"/>
      <c r="C31" s="21"/>
      <c r="D31" s="167"/>
      <c r="E31" s="167"/>
      <c r="F31" s="167"/>
      <c r="G31" s="168"/>
      <c r="H31" s="16"/>
      <c r="I31" s="91"/>
      <c r="J31" s="10"/>
      <c r="K31" s="10"/>
      <c r="L31" s="10"/>
    </row>
    <row r="32" spans="1:12" ht="12.75">
      <c r="A32" s="143"/>
      <c r="B32" s="144"/>
      <c r="C32" s="144"/>
      <c r="D32" s="145"/>
      <c r="E32" s="143"/>
      <c r="F32" s="144"/>
      <c r="G32" s="144"/>
      <c r="H32" s="141"/>
      <c r="I32" s="142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43"/>
      <c r="B34" s="144"/>
      <c r="C34" s="144"/>
      <c r="D34" s="145"/>
      <c r="E34" s="143"/>
      <c r="F34" s="144"/>
      <c r="G34" s="144"/>
      <c r="H34" s="141"/>
      <c r="I34" s="142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43"/>
      <c r="B36" s="144"/>
      <c r="C36" s="144"/>
      <c r="D36" s="145"/>
      <c r="E36" s="143"/>
      <c r="F36" s="144"/>
      <c r="G36" s="144"/>
      <c r="H36" s="141"/>
      <c r="I36" s="142"/>
      <c r="J36" s="10"/>
      <c r="K36" s="10"/>
      <c r="L36" s="10"/>
    </row>
    <row r="37" spans="1:12" ht="12.75">
      <c r="A37" s="93"/>
      <c r="B37" s="30"/>
      <c r="C37" s="138"/>
      <c r="D37" s="139"/>
      <c r="E37" s="16"/>
      <c r="F37" s="138"/>
      <c r="G37" s="139"/>
      <c r="H37" s="16"/>
      <c r="I37" s="85"/>
      <c r="J37" s="10"/>
      <c r="K37" s="10"/>
      <c r="L37" s="10"/>
    </row>
    <row r="38" spans="1:12" ht="12.75">
      <c r="A38" s="143"/>
      <c r="B38" s="144"/>
      <c r="C38" s="144"/>
      <c r="D38" s="145"/>
      <c r="E38" s="143"/>
      <c r="F38" s="144"/>
      <c r="G38" s="144"/>
      <c r="H38" s="141"/>
      <c r="I38" s="142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43"/>
      <c r="B40" s="144"/>
      <c r="C40" s="144"/>
      <c r="D40" s="145"/>
      <c r="E40" s="143"/>
      <c r="F40" s="144"/>
      <c r="G40" s="144"/>
      <c r="H40" s="141"/>
      <c r="I40" s="142"/>
      <c r="J40" s="10"/>
      <c r="K40" s="10"/>
      <c r="L40" s="10"/>
    </row>
    <row r="41" spans="1:12" ht="12.75">
      <c r="A41" s="106"/>
      <c r="B41" s="33"/>
      <c r="C41" s="33"/>
      <c r="D41" s="33"/>
      <c r="E41" s="23"/>
      <c r="F41" s="107"/>
      <c r="G41" s="107"/>
      <c r="H41" s="108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>
      <c r="A44" s="149" t="s">
        <v>266</v>
      </c>
      <c r="B44" s="150"/>
      <c r="C44" s="141"/>
      <c r="D44" s="142"/>
      <c r="E44" s="26"/>
      <c r="F44" s="151"/>
      <c r="G44" s="144"/>
      <c r="H44" s="144"/>
      <c r="I44" s="145"/>
      <c r="J44" s="10"/>
      <c r="K44" s="10"/>
      <c r="L44" s="10"/>
    </row>
    <row r="45" spans="1:12" ht="12.75">
      <c r="A45" s="93"/>
      <c r="B45" s="30"/>
      <c r="C45" s="138"/>
      <c r="D45" s="139"/>
      <c r="E45" s="16"/>
      <c r="F45" s="138"/>
      <c r="G45" s="140"/>
      <c r="H45" s="35"/>
      <c r="I45" s="97"/>
      <c r="J45" s="10"/>
      <c r="K45" s="10"/>
      <c r="L45" s="10"/>
    </row>
    <row r="46" spans="1:12" ht="12.75">
      <c r="A46" s="149" t="s">
        <v>267</v>
      </c>
      <c r="B46" s="150"/>
      <c r="C46" s="151" t="s">
        <v>339</v>
      </c>
      <c r="D46" s="152"/>
      <c r="E46" s="152"/>
      <c r="F46" s="152"/>
      <c r="G46" s="152"/>
      <c r="H46" s="152"/>
      <c r="I46" s="153"/>
      <c r="J46" s="10"/>
      <c r="K46" s="10"/>
      <c r="L46" s="10"/>
    </row>
    <row r="47" spans="1:12" ht="12.75">
      <c r="A47" s="84"/>
      <c r="B47" s="22"/>
      <c r="C47" s="21" t="s">
        <v>268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49" t="s">
        <v>269</v>
      </c>
      <c r="B48" s="150"/>
      <c r="C48" s="154" t="s">
        <v>334</v>
      </c>
      <c r="D48" s="155"/>
      <c r="E48" s="156"/>
      <c r="F48" s="16"/>
      <c r="G48" s="45" t="s">
        <v>270</v>
      </c>
      <c r="H48" s="154" t="s">
        <v>324</v>
      </c>
      <c r="I48" s="156"/>
      <c r="J48" s="10"/>
      <c r="K48" s="10"/>
      <c r="L48" s="10"/>
    </row>
    <row r="49" spans="1:12" ht="12.75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49" t="s">
        <v>256</v>
      </c>
      <c r="B50" s="150"/>
      <c r="C50" s="162" t="s">
        <v>335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63" t="s">
        <v>271</v>
      </c>
      <c r="B52" s="164"/>
      <c r="C52" s="151" t="s">
        <v>336</v>
      </c>
      <c r="D52" s="152"/>
      <c r="E52" s="152"/>
      <c r="F52" s="152"/>
      <c r="G52" s="152"/>
      <c r="H52" s="152"/>
      <c r="I52" s="153"/>
      <c r="J52" s="10"/>
      <c r="K52" s="10"/>
      <c r="L52" s="10"/>
    </row>
    <row r="53" spans="1:12" ht="12.75">
      <c r="A53" s="98"/>
      <c r="B53" s="20"/>
      <c r="C53" s="148" t="s">
        <v>272</v>
      </c>
      <c r="D53" s="148"/>
      <c r="E53" s="148"/>
      <c r="F53" s="148"/>
      <c r="G53" s="148"/>
      <c r="H53" s="148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20" t="s">
        <v>329</v>
      </c>
      <c r="C55" s="120"/>
      <c r="D55" s="120"/>
      <c r="E55" s="120"/>
      <c r="F55" s="118"/>
      <c r="G55" s="118"/>
      <c r="H55" s="118"/>
      <c r="I55" s="119"/>
      <c r="J55" s="10"/>
      <c r="K55" s="10"/>
      <c r="L55" s="10"/>
    </row>
    <row r="56" spans="1:12" ht="12.75" customHeight="1">
      <c r="A56" s="98"/>
      <c r="B56" s="122" t="s">
        <v>333</v>
      </c>
      <c r="C56" s="122"/>
      <c r="D56" s="122"/>
      <c r="E56" s="122"/>
      <c r="F56" s="122"/>
      <c r="G56" s="122"/>
      <c r="H56" s="122"/>
      <c r="I56" s="123"/>
      <c r="J56" s="10"/>
      <c r="K56" s="10"/>
      <c r="L56" s="10"/>
    </row>
    <row r="57" spans="1:12" ht="12.75" customHeight="1">
      <c r="A57" s="98"/>
      <c r="B57" s="122" t="s">
        <v>330</v>
      </c>
      <c r="C57" s="122"/>
      <c r="D57" s="122"/>
      <c r="E57" s="122"/>
      <c r="F57" s="122"/>
      <c r="G57" s="122"/>
      <c r="H57" s="122"/>
      <c r="I57" s="124"/>
      <c r="J57" s="10"/>
      <c r="K57" s="10"/>
      <c r="L57" s="10"/>
    </row>
    <row r="58" spans="1:12" ht="12.75" customHeight="1">
      <c r="A58" s="98"/>
      <c r="B58" s="122" t="s">
        <v>331</v>
      </c>
      <c r="C58" s="122"/>
      <c r="D58" s="122"/>
      <c r="E58" s="122"/>
      <c r="F58" s="122"/>
      <c r="G58" s="122"/>
      <c r="H58" s="122"/>
      <c r="I58" s="123"/>
      <c r="J58" s="10"/>
      <c r="K58" s="10"/>
      <c r="L58" s="10"/>
    </row>
    <row r="59" spans="1:12" ht="12.75" customHeight="1">
      <c r="A59" s="98"/>
      <c r="B59" s="165" t="s">
        <v>332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3.5" thickBot="1">
      <c r="A60" s="100" t="s">
        <v>273</v>
      </c>
      <c r="J60" s="10"/>
      <c r="K60" s="10"/>
      <c r="L60" s="10"/>
    </row>
    <row r="61" spans="1:12" ht="12.75">
      <c r="A61" s="80"/>
      <c r="B61" s="16"/>
      <c r="C61" s="16"/>
      <c r="D61" s="16"/>
      <c r="F61" s="20" t="s">
        <v>274</v>
      </c>
      <c r="G61" s="157" t="s">
        <v>275</v>
      </c>
      <c r="H61" s="158"/>
      <c r="I61" s="159"/>
      <c r="J61" s="10"/>
      <c r="K61" s="10"/>
      <c r="L61" s="10"/>
    </row>
    <row r="62" spans="1:12" ht="12.75">
      <c r="A62" s="101"/>
      <c r="B62" s="102"/>
      <c r="C62" s="103"/>
      <c r="D62" s="103"/>
      <c r="E62" s="103"/>
      <c r="F62" s="103"/>
      <c r="G62" s="160"/>
      <c r="H62" s="161"/>
      <c r="I62" s="104"/>
      <c r="J62" s="10"/>
      <c r="K62" s="10"/>
      <c r="L62" s="10"/>
    </row>
  </sheetData>
  <sheetProtection/>
  <protectedRanges>
    <protectedRange sqref="E2 H2 C6:D6 C8:D8 C10:D10 C12:I12 C14:D14 F14:I14 C16:I16 C18:I18 C20:I20 C24:G24 C22:F22 C26 I26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1:I61"/>
    <mergeCell ref="G62:H62"/>
    <mergeCell ref="A50:B50"/>
    <mergeCell ref="C50:I50"/>
    <mergeCell ref="A52:B52"/>
    <mergeCell ref="C52:I52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J13" sqref="J13"/>
    </sheetView>
  </sheetViews>
  <sheetFormatPr defaultColWidth="9.140625" defaultRowHeight="12.75"/>
  <cols>
    <col min="1" max="1" width="6.28125" style="46" customWidth="1"/>
    <col min="2" max="2" width="8.00390625" style="46" customWidth="1"/>
    <col min="3" max="3" width="7.57421875" style="46" customWidth="1"/>
    <col min="4" max="4" width="6.28125" style="46" customWidth="1"/>
    <col min="5" max="5" width="7.8515625" style="46" customWidth="1"/>
    <col min="6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198" t="s">
        <v>152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 customHeight="1">
      <c r="A3" s="200" t="s">
        <v>325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1">
      <c r="A4" s="203" t="s">
        <v>58</v>
      </c>
      <c r="B4" s="204"/>
      <c r="C4" s="204"/>
      <c r="D4" s="204"/>
      <c r="E4" s="204"/>
      <c r="F4" s="204"/>
      <c r="G4" s="204"/>
      <c r="H4" s="205"/>
      <c r="I4" s="50" t="s">
        <v>276</v>
      </c>
      <c r="J4" s="51" t="s">
        <v>149</v>
      </c>
      <c r="K4" s="51" t="s">
        <v>150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49">
        <v>2</v>
      </c>
      <c r="J5" s="48">
        <v>3</v>
      </c>
      <c r="K5" s="48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59</v>
      </c>
      <c r="B7" s="211"/>
      <c r="C7" s="211"/>
      <c r="D7" s="211"/>
      <c r="E7" s="211"/>
      <c r="F7" s="211"/>
      <c r="G7" s="211"/>
      <c r="H7" s="212"/>
      <c r="I7" s="3">
        <v>1</v>
      </c>
      <c r="J7" s="47">
        <v>0</v>
      </c>
      <c r="K7" s="47">
        <v>0</v>
      </c>
    </row>
    <row r="8" spans="1:11" ht="12.75">
      <c r="A8" s="213" t="s">
        <v>12</v>
      </c>
      <c r="B8" s="214"/>
      <c r="C8" s="214"/>
      <c r="D8" s="214"/>
      <c r="E8" s="214"/>
      <c r="F8" s="214"/>
      <c r="G8" s="214"/>
      <c r="H8" s="215"/>
      <c r="I8" s="1">
        <v>2</v>
      </c>
      <c r="J8" s="125">
        <v>1014003782</v>
      </c>
      <c r="K8" s="125">
        <f>K9+K16+K26+K35+K39</f>
        <v>1035282677</v>
      </c>
    </row>
    <row r="9" spans="1:11" ht="12.75">
      <c r="A9" s="216" t="s">
        <v>204</v>
      </c>
      <c r="B9" s="217"/>
      <c r="C9" s="217"/>
      <c r="D9" s="217"/>
      <c r="E9" s="217"/>
      <c r="F9" s="217"/>
      <c r="G9" s="217"/>
      <c r="H9" s="218"/>
      <c r="I9" s="1">
        <v>3</v>
      </c>
      <c r="J9" s="125">
        <v>14869072</v>
      </c>
      <c r="K9" s="125">
        <f>SUM(K10:K15)</f>
        <v>12470281</v>
      </c>
    </row>
    <row r="10" spans="1:11" ht="12.75">
      <c r="A10" s="216" t="s">
        <v>111</v>
      </c>
      <c r="B10" s="217"/>
      <c r="C10" s="217"/>
      <c r="D10" s="217"/>
      <c r="E10" s="217"/>
      <c r="F10" s="217"/>
      <c r="G10" s="217"/>
      <c r="H10" s="218"/>
      <c r="I10" s="1">
        <v>4</v>
      </c>
      <c r="J10" s="47">
        <v>0</v>
      </c>
      <c r="K10" s="47">
        <v>0</v>
      </c>
    </row>
    <row r="11" spans="1:11" ht="12.75">
      <c r="A11" s="216" t="s">
        <v>13</v>
      </c>
      <c r="B11" s="217"/>
      <c r="C11" s="217"/>
      <c r="D11" s="217"/>
      <c r="E11" s="217"/>
      <c r="F11" s="217"/>
      <c r="G11" s="217"/>
      <c r="H11" s="218"/>
      <c r="I11" s="1">
        <v>5</v>
      </c>
      <c r="J11" s="47">
        <v>14139000</v>
      </c>
      <c r="K11" s="47">
        <v>11740209</v>
      </c>
    </row>
    <row r="12" spans="1:11" ht="12.75">
      <c r="A12" s="216" t="s">
        <v>112</v>
      </c>
      <c r="B12" s="217"/>
      <c r="C12" s="217"/>
      <c r="D12" s="217"/>
      <c r="E12" s="217"/>
      <c r="F12" s="217"/>
      <c r="G12" s="217"/>
      <c r="H12" s="218"/>
      <c r="I12" s="1">
        <v>6</v>
      </c>
      <c r="J12" s="47">
        <v>0</v>
      </c>
      <c r="K12" s="47">
        <v>0</v>
      </c>
    </row>
    <row r="13" spans="1:11" ht="12.75">
      <c r="A13" s="216" t="s">
        <v>207</v>
      </c>
      <c r="B13" s="217"/>
      <c r="C13" s="217"/>
      <c r="D13" s="217"/>
      <c r="E13" s="217"/>
      <c r="F13" s="217"/>
      <c r="G13" s="217"/>
      <c r="H13" s="218"/>
      <c r="I13" s="1">
        <v>7</v>
      </c>
      <c r="J13" s="47">
        <v>0</v>
      </c>
      <c r="K13" s="47">
        <v>0</v>
      </c>
    </row>
    <row r="14" spans="1:11" ht="12.75">
      <c r="A14" s="216" t="s">
        <v>208</v>
      </c>
      <c r="B14" s="217"/>
      <c r="C14" s="217"/>
      <c r="D14" s="217"/>
      <c r="E14" s="217"/>
      <c r="F14" s="217"/>
      <c r="G14" s="217"/>
      <c r="H14" s="218"/>
      <c r="I14" s="1">
        <v>8</v>
      </c>
      <c r="J14" s="47">
        <v>730072</v>
      </c>
      <c r="K14" s="47">
        <v>730072</v>
      </c>
    </row>
    <row r="15" spans="1:11" ht="12.75">
      <c r="A15" s="216" t="s">
        <v>209</v>
      </c>
      <c r="B15" s="217"/>
      <c r="C15" s="217"/>
      <c r="D15" s="217"/>
      <c r="E15" s="217"/>
      <c r="F15" s="217"/>
      <c r="G15" s="217"/>
      <c r="H15" s="218"/>
      <c r="I15" s="1">
        <v>9</v>
      </c>
      <c r="J15" s="47">
        <v>0</v>
      </c>
      <c r="K15" s="47">
        <v>0</v>
      </c>
    </row>
    <row r="16" spans="1:11" ht="12.75">
      <c r="A16" s="216" t="s">
        <v>205</v>
      </c>
      <c r="B16" s="217"/>
      <c r="C16" s="217"/>
      <c r="D16" s="217"/>
      <c r="E16" s="217"/>
      <c r="F16" s="217"/>
      <c r="G16" s="217"/>
      <c r="H16" s="218"/>
      <c r="I16" s="1">
        <v>10</v>
      </c>
      <c r="J16" s="125">
        <v>487578808</v>
      </c>
      <c r="K16" s="125">
        <f>SUM(K17:K25)</f>
        <v>479414340</v>
      </c>
    </row>
    <row r="17" spans="1:11" ht="12.75">
      <c r="A17" s="216" t="s">
        <v>210</v>
      </c>
      <c r="B17" s="217"/>
      <c r="C17" s="217"/>
      <c r="D17" s="217"/>
      <c r="E17" s="217"/>
      <c r="F17" s="217"/>
      <c r="G17" s="217"/>
      <c r="H17" s="218"/>
      <c r="I17" s="1">
        <v>11</v>
      </c>
      <c r="J17" s="47">
        <v>166071529</v>
      </c>
      <c r="K17" s="47">
        <v>166071529</v>
      </c>
    </row>
    <row r="18" spans="1:11" ht="12.75">
      <c r="A18" s="216" t="s">
        <v>246</v>
      </c>
      <c r="B18" s="217"/>
      <c r="C18" s="217"/>
      <c r="D18" s="217"/>
      <c r="E18" s="217"/>
      <c r="F18" s="217"/>
      <c r="G18" s="217"/>
      <c r="H18" s="218"/>
      <c r="I18" s="1">
        <v>12</v>
      </c>
      <c r="J18" s="47">
        <v>55173659</v>
      </c>
      <c r="K18" s="47">
        <v>53908129</v>
      </c>
    </row>
    <row r="19" spans="1:11" ht="12.75">
      <c r="A19" s="216" t="s">
        <v>211</v>
      </c>
      <c r="B19" s="217"/>
      <c r="C19" s="217"/>
      <c r="D19" s="217"/>
      <c r="E19" s="217"/>
      <c r="F19" s="217"/>
      <c r="G19" s="217"/>
      <c r="H19" s="218"/>
      <c r="I19" s="1">
        <v>13</v>
      </c>
      <c r="J19" s="47">
        <v>49865075</v>
      </c>
      <c r="K19" s="47">
        <v>45708244</v>
      </c>
    </row>
    <row r="20" spans="1:11" ht="12.75">
      <c r="A20" s="216" t="s">
        <v>26</v>
      </c>
      <c r="B20" s="217"/>
      <c r="C20" s="217"/>
      <c r="D20" s="217"/>
      <c r="E20" s="217"/>
      <c r="F20" s="217"/>
      <c r="G20" s="217"/>
      <c r="H20" s="218"/>
      <c r="I20" s="1">
        <v>14</v>
      </c>
      <c r="J20" s="47">
        <v>2286758</v>
      </c>
      <c r="K20" s="47">
        <v>3811838</v>
      </c>
    </row>
    <row r="21" spans="1:11" ht="12.75">
      <c r="A21" s="216" t="s">
        <v>27</v>
      </c>
      <c r="B21" s="217"/>
      <c r="C21" s="217"/>
      <c r="D21" s="217"/>
      <c r="E21" s="217"/>
      <c r="F21" s="217"/>
      <c r="G21" s="217"/>
      <c r="H21" s="218"/>
      <c r="I21" s="1">
        <v>15</v>
      </c>
      <c r="J21" s="47">
        <v>0</v>
      </c>
      <c r="K21" s="47">
        <v>0</v>
      </c>
    </row>
    <row r="22" spans="1:11" ht="12.75">
      <c r="A22" s="216" t="s">
        <v>71</v>
      </c>
      <c r="B22" s="217"/>
      <c r="C22" s="217"/>
      <c r="D22" s="217"/>
      <c r="E22" s="217"/>
      <c r="F22" s="217"/>
      <c r="G22" s="217"/>
      <c r="H22" s="218"/>
      <c r="I22" s="1">
        <v>16</v>
      </c>
      <c r="J22" s="47">
        <v>0</v>
      </c>
      <c r="K22" s="47">
        <v>0</v>
      </c>
    </row>
    <row r="23" spans="1:11" ht="12.75">
      <c r="A23" s="216" t="s">
        <v>72</v>
      </c>
      <c r="B23" s="217"/>
      <c r="C23" s="217"/>
      <c r="D23" s="217"/>
      <c r="E23" s="217"/>
      <c r="F23" s="217"/>
      <c r="G23" s="217"/>
      <c r="H23" s="218"/>
      <c r="I23" s="1">
        <v>17</v>
      </c>
      <c r="J23" s="47">
        <v>0</v>
      </c>
      <c r="K23" s="47">
        <v>0</v>
      </c>
    </row>
    <row r="24" spans="1:11" ht="12.75">
      <c r="A24" s="216" t="s">
        <v>73</v>
      </c>
      <c r="B24" s="217"/>
      <c r="C24" s="217"/>
      <c r="D24" s="217"/>
      <c r="E24" s="217"/>
      <c r="F24" s="217"/>
      <c r="G24" s="217"/>
      <c r="H24" s="218"/>
      <c r="I24" s="1">
        <v>18</v>
      </c>
      <c r="J24" s="47">
        <v>0</v>
      </c>
      <c r="K24" s="47">
        <v>0</v>
      </c>
    </row>
    <row r="25" spans="1:11" ht="12.75">
      <c r="A25" s="216" t="s">
        <v>74</v>
      </c>
      <c r="B25" s="217"/>
      <c r="C25" s="217"/>
      <c r="D25" s="217"/>
      <c r="E25" s="217"/>
      <c r="F25" s="217"/>
      <c r="G25" s="217"/>
      <c r="H25" s="218"/>
      <c r="I25" s="1">
        <v>19</v>
      </c>
      <c r="J25" s="47">
        <v>214181787</v>
      </c>
      <c r="K25" s="47">
        <v>209914600</v>
      </c>
    </row>
    <row r="26" spans="1:11" ht="12.75">
      <c r="A26" s="216" t="s">
        <v>189</v>
      </c>
      <c r="B26" s="217"/>
      <c r="C26" s="217"/>
      <c r="D26" s="217"/>
      <c r="E26" s="217"/>
      <c r="F26" s="217"/>
      <c r="G26" s="217"/>
      <c r="H26" s="218"/>
      <c r="I26" s="1">
        <v>20</v>
      </c>
      <c r="J26" s="125">
        <v>482783323</v>
      </c>
      <c r="K26" s="125">
        <f>SUM(K27:K34)</f>
        <v>508893683</v>
      </c>
    </row>
    <row r="27" spans="1:11" ht="12.75">
      <c r="A27" s="216" t="s">
        <v>75</v>
      </c>
      <c r="B27" s="217"/>
      <c r="C27" s="217"/>
      <c r="D27" s="217"/>
      <c r="E27" s="217"/>
      <c r="F27" s="217"/>
      <c r="G27" s="217"/>
      <c r="H27" s="218"/>
      <c r="I27" s="1">
        <v>21</v>
      </c>
      <c r="J27" s="47">
        <v>285996508</v>
      </c>
      <c r="K27" s="47">
        <v>286865919</v>
      </c>
    </row>
    <row r="28" spans="1:11" ht="12.75">
      <c r="A28" s="216" t="s">
        <v>76</v>
      </c>
      <c r="B28" s="217"/>
      <c r="C28" s="217"/>
      <c r="D28" s="217"/>
      <c r="E28" s="217"/>
      <c r="F28" s="217"/>
      <c r="G28" s="217"/>
      <c r="H28" s="218"/>
      <c r="I28" s="1">
        <v>22</v>
      </c>
      <c r="J28" s="47">
        <v>13729680</v>
      </c>
      <c r="K28" s="47">
        <v>29717463</v>
      </c>
    </row>
    <row r="29" spans="1:11" ht="12.75">
      <c r="A29" s="216" t="s">
        <v>77</v>
      </c>
      <c r="B29" s="217"/>
      <c r="C29" s="217"/>
      <c r="D29" s="217"/>
      <c r="E29" s="217"/>
      <c r="F29" s="217"/>
      <c r="G29" s="217"/>
      <c r="H29" s="218"/>
      <c r="I29" s="1">
        <v>23</v>
      </c>
      <c r="J29" s="47">
        <v>20241100</v>
      </c>
      <c r="K29" s="47">
        <v>20241100</v>
      </c>
    </row>
    <row r="30" spans="1:11" ht="21.75" customHeight="1">
      <c r="A30" s="216" t="s">
        <v>82</v>
      </c>
      <c r="B30" s="217"/>
      <c r="C30" s="217"/>
      <c r="D30" s="217"/>
      <c r="E30" s="217"/>
      <c r="F30" s="217"/>
      <c r="G30" s="217"/>
      <c r="H30" s="218"/>
      <c r="I30" s="1">
        <v>24</v>
      </c>
      <c r="J30" s="47">
        <v>0</v>
      </c>
      <c r="K30" s="47">
        <v>0</v>
      </c>
    </row>
    <row r="31" spans="1:11" ht="12.75">
      <c r="A31" s="216" t="s">
        <v>83</v>
      </c>
      <c r="B31" s="217"/>
      <c r="C31" s="217"/>
      <c r="D31" s="217"/>
      <c r="E31" s="217"/>
      <c r="F31" s="217"/>
      <c r="G31" s="217"/>
      <c r="H31" s="218"/>
      <c r="I31" s="1">
        <v>25</v>
      </c>
      <c r="J31" s="47">
        <v>4254377</v>
      </c>
      <c r="K31" s="47">
        <v>3871511</v>
      </c>
    </row>
    <row r="32" spans="1:11" ht="12.75">
      <c r="A32" s="216" t="s">
        <v>84</v>
      </c>
      <c r="B32" s="217"/>
      <c r="C32" s="217"/>
      <c r="D32" s="217"/>
      <c r="E32" s="217"/>
      <c r="F32" s="217"/>
      <c r="G32" s="217"/>
      <c r="H32" s="218"/>
      <c r="I32" s="1">
        <v>26</v>
      </c>
      <c r="J32" s="47">
        <v>8331640</v>
      </c>
      <c r="K32" s="47">
        <v>18548871</v>
      </c>
    </row>
    <row r="33" spans="1:11" ht="12.75">
      <c r="A33" s="216" t="s">
        <v>78</v>
      </c>
      <c r="B33" s="217"/>
      <c r="C33" s="217"/>
      <c r="D33" s="217"/>
      <c r="E33" s="217"/>
      <c r="F33" s="217"/>
      <c r="G33" s="217"/>
      <c r="H33" s="218"/>
      <c r="I33" s="1">
        <v>27</v>
      </c>
      <c r="J33" s="47">
        <v>150230018</v>
      </c>
      <c r="K33" s="47">
        <v>149648819</v>
      </c>
    </row>
    <row r="34" spans="1:11" ht="12.75">
      <c r="A34" s="216" t="s">
        <v>182</v>
      </c>
      <c r="B34" s="217"/>
      <c r="C34" s="217"/>
      <c r="D34" s="217"/>
      <c r="E34" s="217"/>
      <c r="F34" s="217"/>
      <c r="G34" s="217"/>
      <c r="H34" s="218"/>
      <c r="I34" s="1">
        <v>28</v>
      </c>
      <c r="J34" s="47">
        <v>0</v>
      </c>
      <c r="K34" s="47">
        <v>0</v>
      </c>
    </row>
    <row r="35" spans="1:11" ht="12.75">
      <c r="A35" s="216" t="s">
        <v>183</v>
      </c>
      <c r="B35" s="217"/>
      <c r="C35" s="217"/>
      <c r="D35" s="217"/>
      <c r="E35" s="217"/>
      <c r="F35" s="217"/>
      <c r="G35" s="217"/>
      <c r="H35" s="218"/>
      <c r="I35" s="1">
        <v>29</v>
      </c>
      <c r="J35" s="125">
        <v>28772579</v>
      </c>
      <c r="K35" s="125">
        <f>SUM(K36:K38)</f>
        <v>34504373</v>
      </c>
    </row>
    <row r="36" spans="1:11" ht="12.75">
      <c r="A36" s="216" t="s">
        <v>79</v>
      </c>
      <c r="B36" s="217"/>
      <c r="C36" s="217"/>
      <c r="D36" s="217"/>
      <c r="E36" s="217"/>
      <c r="F36" s="217"/>
      <c r="G36" s="217"/>
      <c r="H36" s="218"/>
      <c r="I36" s="1">
        <v>30</v>
      </c>
      <c r="J36" s="47">
        <v>0</v>
      </c>
      <c r="K36" s="47">
        <v>0</v>
      </c>
    </row>
    <row r="37" spans="1:11" ht="12.75">
      <c r="A37" s="216" t="s">
        <v>80</v>
      </c>
      <c r="B37" s="217"/>
      <c r="C37" s="217"/>
      <c r="D37" s="217"/>
      <c r="E37" s="217"/>
      <c r="F37" s="217"/>
      <c r="G37" s="217"/>
      <c r="H37" s="218"/>
      <c r="I37" s="1">
        <v>31</v>
      </c>
      <c r="J37" s="47">
        <v>0</v>
      </c>
      <c r="K37" s="47">
        <v>0</v>
      </c>
    </row>
    <row r="38" spans="1:11" ht="12.75">
      <c r="A38" s="216" t="s">
        <v>81</v>
      </c>
      <c r="B38" s="217"/>
      <c r="C38" s="217"/>
      <c r="D38" s="217"/>
      <c r="E38" s="217"/>
      <c r="F38" s="217"/>
      <c r="G38" s="217"/>
      <c r="H38" s="218"/>
      <c r="I38" s="1">
        <v>32</v>
      </c>
      <c r="J38" s="47">
        <v>28772579</v>
      </c>
      <c r="K38" s="47">
        <v>34504373</v>
      </c>
    </row>
    <row r="39" spans="1:11" ht="12.75">
      <c r="A39" s="216" t="s">
        <v>184</v>
      </c>
      <c r="B39" s="217"/>
      <c r="C39" s="217"/>
      <c r="D39" s="217"/>
      <c r="E39" s="217"/>
      <c r="F39" s="217"/>
      <c r="G39" s="217"/>
      <c r="H39" s="218"/>
      <c r="I39" s="1">
        <v>33</v>
      </c>
      <c r="J39" s="47">
        <v>0</v>
      </c>
      <c r="K39" s="47">
        <v>0</v>
      </c>
    </row>
    <row r="40" spans="1:11" ht="12.75">
      <c r="A40" s="213" t="s">
        <v>239</v>
      </c>
      <c r="B40" s="214"/>
      <c r="C40" s="214"/>
      <c r="D40" s="214"/>
      <c r="E40" s="214"/>
      <c r="F40" s="214"/>
      <c r="G40" s="214"/>
      <c r="H40" s="215"/>
      <c r="I40" s="1">
        <v>34</v>
      </c>
      <c r="J40" s="125">
        <v>695998212</v>
      </c>
      <c r="K40" s="125">
        <f>K41+K49+K56+K64</f>
        <v>563786219</v>
      </c>
    </row>
    <row r="41" spans="1:11" ht="12.75">
      <c r="A41" s="216" t="s">
        <v>99</v>
      </c>
      <c r="B41" s="217"/>
      <c r="C41" s="217"/>
      <c r="D41" s="217"/>
      <c r="E41" s="217"/>
      <c r="F41" s="217"/>
      <c r="G41" s="217"/>
      <c r="H41" s="218"/>
      <c r="I41" s="1">
        <v>35</v>
      </c>
      <c r="J41" s="125">
        <v>20488561</v>
      </c>
      <c r="K41" s="125">
        <f>SUM(K42:K48)</f>
        <v>11451160</v>
      </c>
    </row>
    <row r="42" spans="1:11" ht="12.75">
      <c r="A42" s="216" t="s">
        <v>116</v>
      </c>
      <c r="B42" s="217"/>
      <c r="C42" s="217"/>
      <c r="D42" s="217"/>
      <c r="E42" s="217"/>
      <c r="F42" s="217"/>
      <c r="G42" s="217"/>
      <c r="H42" s="218"/>
      <c r="I42" s="1">
        <v>36</v>
      </c>
      <c r="J42" s="47">
        <v>18474196</v>
      </c>
      <c r="K42" s="47">
        <v>8477539</v>
      </c>
    </row>
    <row r="43" spans="1:11" ht="12.75">
      <c r="A43" s="216" t="s">
        <v>117</v>
      </c>
      <c r="B43" s="217"/>
      <c r="C43" s="217"/>
      <c r="D43" s="217"/>
      <c r="E43" s="217"/>
      <c r="F43" s="217"/>
      <c r="G43" s="217"/>
      <c r="H43" s="218"/>
      <c r="I43" s="1">
        <v>37</v>
      </c>
      <c r="J43" s="47">
        <v>0</v>
      </c>
      <c r="K43" s="47">
        <v>0</v>
      </c>
    </row>
    <row r="44" spans="1:11" ht="12.75">
      <c r="A44" s="216" t="s">
        <v>85</v>
      </c>
      <c r="B44" s="217"/>
      <c r="C44" s="217"/>
      <c r="D44" s="217"/>
      <c r="E44" s="217"/>
      <c r="F44" s="217"/>
      <c r="G44" s="217"/>
      <c r="H44" s="218"/>
      <c r="I44" s="1">
        <v>38</v>
      </c>
      <c r="J44" s="47">
        <v>266435</v>
      </c>
      <c r="K44" s="47">
        <v>257377</v>
      </c>
    </row>
    <row r="45" spans="1:11" ht="12.75">
      <c r="A45" s="216" t="s">
        <v>86</v>
      </c>
      <c r="B45" s="217"/>
      <c r="C45" s="217"/>
      <c r="D45" s="217"/>
      <c r="E45" s="217"/>
      <c r="F45" s="217"/>
      <c r="G45" s="217"/>
      <c r="H45" s="218"/>
      <c r="I45" s="1">
        <v>39</v>
      </c>
      <c r="J45" s="47">
        <v>1747930</v>
      </c>
      <c r="K45" s="47">
        <v>2716244</v>
      </c>
    </row>
    <row r="46" spans="1:11" ht="12.75">
      <c r="A46" s="216" t="s">
        <v>87</v>
      </c>
      <c r="B46" s="217"/>
      <c r="C46" s="217"/>
      <c r="D46" s="217"/>
      <c r="E46" s="217"/>
      <c r="F46" s="217"/>
      <c r="G46" s="217"/>
      <c r="H46" s="218"/>
      <c r="I46" s="1">
        <v>40</v>
      </c>
      <c r="J46" s="47">
        <v>0</v>
      </c>
      <c r="K46" s="47">
        <v>0</v>
      </c>
    </row>
    <row r="47" spans="1:11" ht="12.75">
      <c r="A47" s="216" t="s">
        <v>88</v>
      </c>
      <c r="B47" s="217"/>
      <c r="C47" s="217"/>
      <c r="D47" s="217"/>
      <c r="E47" s="217"/>
      <c r="F47" s="217"/>
      <c r="G47" s="217"/>
      <c r="H47" s="218"/>
      <c r="I47" s="1">
        <v>41</v>
      </c>
      <c r="J47" s="47">
        <v>0</v>
      </c>
      <c r="K47" s="47">
        <v>0</v>
      </c>
    </row>
    <row r="48" spans="1:11" ht="12.75">
      <c r="A48" s="216" t="s">
        <v>89</v>
      </c>
      <c r="B48" s="217"/>
      <c r="C48" s="217"/>
      <c r="D48" s="217"/>
      <c r="E48" s="217"/>
      <c r="F48" s="217"/>
      <c r="G48" s="217"/>
      <c r="H48" s="218"/>
      <c r="I48" s="1">
        <v>42</v>
      </c>
      <c r="J48" s="47">
        <v>0</v>
      </c>
      <c r="K48" s="47">
        <v>0</v>
      </c>
    </row>
    <row r="49" spans="1:11" ht="12.75">
      <c r="A49" s="216" t="s">
        <v>100</v>
      </c>
      <c r="B49" s="217"/>
      <c r="C49" s="217"/>
      <c r="D49" s="217"/>
      <c r="E49" s="217"/>
      <c r="F49" s="217"/>
      <c r="G49" s="217"/>
      <c r="H49" s="218"/>
      <c r="I49" s="1">
        <v>43</v>
      </c>
      <c r="J49" s="125">
        <v>506497579</v>
      </c>
      <c r="K49" s="125">
        <f>SUM(K50:K55)</f>
        <v>410693119</v>
      </c>
    </row>
    <row r="50" spans="1:11" ht="12.75">
      <c r="A50" s="216" t="s">
        <v>199</v>
      </c>
      <c r="B50" s="217"/>
      <c r="C50" s="217"/>
      <c r="D50" s="217"/>
      <c r="E50" s="217"/>
      <c r="F50" s="217"/>
      <c r="G50" s="217"/>
      <c r="H50" s="218"/>
      <c r="I50" s="1">
        <v>44</v>
      </c>
      <c r="J50" s="47">
        <v>34476796</v>
      </c>
      <c r="K50" s="47">
        <v>22480442</v>
      </c>
    </row>
    <row r="51" spans="1:11" ht="12.75">
      <c r="A51" s="216" t="s">
        <v>200</v>
      </c>
      <c r="B51" s="217"/>
      <c r="C51" s="217"/>
      <c r="D51" s="217"/>
      <c r="E51" s="217"/>
      <c r="F51" s="217"/>
      <c r="G51" s="217"/>
      <c r="H51" s="218"/>
      <c r="I51" s="1">
        <v>45</v>
      </c>
      <c r="J51" s="47">
        <v>300959133</v>
      </c>
      <c r="K51" s="47">
        <v>204985015</v>
      </c>
    </row>
    <row r="52" spans="1:11" ht="12.75">
      <c r="A52" s="216" t="s">
        <v>201</v>
      </c>
      <c r="B52" s="217"/>
      <c r="C52" s="217"/>
      <c r="D52" s="217"/>
      <c r="E52" s="217"/>
      <c r="F52" s="217"/>
      <c r="G52" s="217"/>
      <c r="H52" s="218"/>
      <c r="I52" s="1">
        <v>46</v>
      </c>
      <c r="J52" s="47">
        <v>715227</v>
      </c>
      <c r="K52" s="47">
        <v>381553</v>
      </c>
    </row>
    <row r="53" spans="1:11" ht="12.75">
      <c r="A53" s="216" t="s">
        <v>202</v>
      </c>
      <c r="B53" s="217"/>
      <c r="C53" s="217"/>
      <c r="D53" s="217"/>
      <c r="E53" s="217"/>
      <c r="F53" s="217"/>
      <c r="G53" s="217"/>
      <c r="H53" s="218"/>
      <c r="I53" s="1">
        <v>47</v>
      </c>
      <c r="J53" s="47">
        <v>255351</v>
      </c>
      <c r="K53" s="47">
        <v>239372</v>
      </c>
    </row>
    <row r="54" spans="1:11" ht="12.75">
      <c r="A54" s="216" t="s">
        <v>9</v>
      </c>
      <c r="B54" s="217"/>
      <c r="C54" s="217"/>
      <c r="D54" s="217"/>
      <c r="E54" s="217"/>
      <c r="F54" s="217"/>
      <c r="G54" s="217"/>
      <c r="H54" s="218"/>
      <c r="I54" s="1">
        <v>48</v>
      </c>
      <c r="J54" s="47">
        <v>20992331</v>
      </c>
      <c r="K54" s="47">
        <v>10401009</v>
      </c>
    </row>
    <row r="55" spans="1:11" ht="12.75">
      <c r="A55" s="216" t="s">
        <v>10</v>
      </c>
      <c r="B55" s="217"/>
      <c r="C55" s="217"/>
      <c r="D55" s="217"/>
      <c r="E55" s="217"/>
      <c r="F55" s="217"/>
      <c r="G55" s="217"/>
      <c r="H55" s="218"/>
      <c r="I55" s="1">
        <v>49</v>
      </c>
      <c r="J55" s="47">
        <v>149098741</v>
      </c>
      <c r="K55" s="47">
        <v>172205728</v>
      </c>
    </row>
    <row r="56" spans="1:11" ht="12.75">
      <c r="A56" s="216" t="s">
        <v>101</v>
      </c>
      <c r="B56" s="217"/>
      <c r="C56" s="217"/>
      <c r="D56" s="217"/>
      <c r="E56" s="217"/>
      <c r="F56" s="217"/>
      <c r="G56" s="217"/>
      <c r="H56" s="218"/>
      <c r="I56" s="1">
        <v>50</v>
      </c>
      <c r="J56" s="125">
        <v>87163048</v>
      </c>
      <c r="K56" s="125">
        <f>SUM(K57:K63)</f>
        <v>64805657</v>
      </c>
    </row>
    <row r="57" spans="1:11" ht="12.75">
      <c r="A57" s="216" t="s">
        <v>75</v>
      </c>
      <c r="B57" s="217"/>
      <c r="C57" s="217"/>
      <c r="D57" s="217"/>
      <c r="E57" s="217"/>
      <c r="F57" s="217"/>
      <c r="G57" s="217"/>
      <c r="H57" s="218"/>
      <c r="I57" s="1">
        <v>51</v>
      </c>
      <c r="J57" s="47">
        <v>0</v>
      </c>
      <c r="K57" s="47">
        <v>0</v>
      </c>
    </row>
    <row r="58" spans="1:11" ht="12.75">
      <c r="A58" s="216" t="s">
        <v>76</v>
      </c>
      <c r="B58" s="217"/>
      <c r="C58" s="217"/>
      <c r="D58" s="217"/>
      <c r="E58" s="217"/>
      <c r="F58" s="217"/>
      <c r="G58" s="217"/>
      <c r="H58" s="218"/>
      <c r="I58" s="1">
        <v>52</v>
      </c>
      <c r="J58" s="47">
        <v>31585316</v>
      </c>
      <c r="K58" s="47">
        <v>9962537</v>
      </c>
    </row>
    <row r="59" spans="1:11" ht="12.75">
      <c r="A59" s="216" t="s">
        <v>241</v>
      </c>
      <c r="B59" s="217"/>
      <c r="C59" s="217"/>
      <c r="D59" s="217"/>
      <c r="E59" s="217"/>
      <c r="F59" s="217"/>
      <c r="G59" s="217"/>
      <c r="H59" s="218"/>
      <c r="I59" s="1">
        <v>53</v>
      </c>
      <c r="J59" s="47">
        <v>0</v>
      </c>
      <c r="K59" s="47">
        <v>0</v>
      </c>
    </row>
    <row r="60" spans="1:11" ht="12.75">
      <c r="A60" s="216" t="s">
        <v>82</v>
      </c>
      <c r="B60" s="217"/>
      <c r="C60" s="217"/>
      <c r="D60" s="217"/>
      <c r="E60" s="217"/>
      <c r="F60" s="217"/>
      <c r="G60" s="217"/>
      <c r="H60" s="218"/>
      <c r="I60" s="1">
        <v>54</v>
      </c>
      <c r="J60" s="47">
        <v>0</v>
      </c>
      <c r="K60" s="47">
        <v>0</v>
      </c>
    </row>
    <row r="61" spans="1:11" ht="12.75">
      <c r="A61" s="216" t="s">
        <v>83</v>
      </c>
      <c r="B61" s="217"/>
      <c r="C61" s="217"/>
      <c r="D61" s="217"/>
      <c r="E61" s="217"/>
      <c r="F61" s="217"/>
      <c r="G61" s="217"/>
      <c r="H61" s="218"/>
      <c r="I61" s="1">
        <v>55</v>
      </c>
      <c r="J61" s="47">
        <v>30377143</v>
      </c>
      <c r="K61" s="47">
        <v>30448466</v>
      </c>
    </row>
    <row r="62" spans="1:11" ht="12.75">
      <c r="A62" s="216" t="s">
        <v>84</v>
      </c>
      <c r="B62" s="217"/>
      <c r="C62" s="217"/>
      <c r="D62" s="217"/>
      <c r="E62" s="217"/>
      <c r="F62" s="217"/>
      <c r="G62" s="217"/>
      <c r="H62" s="218"/>
      <c r="I62" s="1">
        <v>56</v>
      </c>
      <c r="J62" s="47">
        <v>25200589</v>
      </c>
      <c r="K62" s="47">
        <v>24394654</v>
      </c>
    </row>
    <row r="63" spans="1:11" ht="12.75">
      <c r="A63" s="216" t="s">
        <v>45</v>
      </c>
      <c r="B63" s="217"/>
      <c r="C63" s="217"/>
      <c r="D63" s="217"/>
      <c r="E63" s="217"/>
      <c r="F63" s="217"/>
      <c r="G63" s="217"/>
      <c r="H63" s="218"/>
      <c r="I63" s="1">
        <v>57</v>
      </c>
      <c r="J63" s="47">
        <v>0</v>
      </c>
      <c r="K63" s="47">
        <v>0</v>
      </c>
    </row>
    <row r="64" spans="1:11" ht="12.75">
      <c r="A64" s="216" t="s">
        <v>206</v>
      </c>
      <c r="B64" s="217"/>
      <c r="C64" s="217"/>
      <c r="D64" s="217"/>
      <c r="E64" s="217"/>
      <c r="F64" s="217"/>
      <c r="G64" s="217"/>
      <c r="H64" s="218"/>
      <c r="I64" s="1">
        <v>58</v>
      </c>
      <c r="J64" s="125">
        <v>81849024</v>
      </c>
      <c r="K64" s="125">
        <v>76836283</v>
      </c>
    </row>
    <row r="65" spans="1:11" ht="12.75">
      <c r="A65" s="213" t="s">
        <v>55</v>
      </c>
      <c r="B65" s="214"/>
      <c r="C65" s="214"/>
      <c r="D65" s="214"/>
      <c r="E65" s="214"/>
      <c r="F65" s="214"/>
      <c r="G65" s="214"/>
      <c r="H65" s="215"/>
      <c r="I65" s="1">
        <v>59</v>
      </c>
      <c r="J65" s="125">
        <v>1897912</v>
      </c>
      <c r="K65" s="125">
        <v>2101348</v>
      </c>
    </row>
    <row r="66" spans="1:11" ht="12.75">
      <c r="A66" s="213" t="s">
        <v>240</v>
      </c>
      <c r="B66" s="214"/>
      <c r="C66" s="214"/>
      <c r="D66" s="214"/>
      <c r="E66" s="214"/>
      <c r="F66" s="214"/>
      <c r="G66" s="214"/>
      <c r="H66" s="215"/>
      <c r="I66" s="1">
        <v>60</v>
      </c>
      <c r="J66" s="125">
        <v>1711899906</v>
      </c>
      <c r="K66" s="125">
        <f>K7+K8+K40+K65</f>
        <v>1601170244</v>
      </c>
    </row>
    <row r="67" spans="1:11" ht="12.75">
      <c r="A67" s="219" t="s">
        <v>90</v>
      </c>
      <c r="B67" s="220"/>
      <c r="C67" s="220"/>
      <c r="D67" s="220"/>
      <c r="E67" s="220"/>
      <c r="F67" s="220"/>
      <c r="G67" s="220"/>
      <c r="H67" s="221"/>
      <c r="I67" s="4">
        <v>61</v>
      </c>
      <c r="J67" s="47">
        <v>652402930</v>
      </c>
      <c r="K67" s="47">
        <v>705078975</v>
      </c>
    </row>
    <row r="68" spans="1:11" ht="12.75">
      <c r="A68" s="222" t="s">
        <v>57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190</v>
      </c>
      <c r="B69" s="211"/>
      <c r="C69" s="211"/>
      <c r="D69" s="211"/>
      <c r="E69" s="211"/>
      <c r="F69" s="211"/>
      <c r="G69" s="211"/>
      <c r="H69" s="212"/>
      <c r="I69" s="9">
        <v>62</v>
      </c>
      <c r="J69" s="125">
        <v>325083979</v>
      </c>
      <c r="K69" s="125">
        <f>K70+K71+K72+K79+K82+K85+K78</f>
        <v>365336117</v>
      </c>
    </row>
    <row r="70" spans="1:11" ht="12.75">
      <c r="A70" s="216" t="s">
        <v>140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247193050</v>
      </c>
      <c r="K70" s="7">
        <v>247193050</v>
      </c>
    </row>
    <row r="71" spans="1:11" ht="12.75">
      <c r="A71" s="216" t="s">
        <v>141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86141670</v>
      </c>
      <c r="K71" s="7">
        <v>86141670</v>
      </c>
    </row>
    <row r="72" spans="1:11" ht="12.75">
      <c r="A72" s="216" t="s">
        <v>142</v>
      </c>
      <c r="B72" s="217"/>
      <c r="C72" s="217"/>
      <c r="D72" s="217"/>
      <c r="E72" s="217"/>
      <c r="F72" s="217"/>
      <c r="G72" s="217"/>
      <c r="H72" s="218"/>
      <c r="I72" s="1">
        <v>65</v>
      </c>
      <c r="J72" s="125">
        <v>44324747</v>
      </c>
      <c r="K72" s="125">
        <f>+K73+K74-K75+K76+K77</f>
        <v>43675599</v>
      </c>
    </row>
    <row r="73" spans="1:11" ht="12.75">
      <c r="A73" s="216" t="s">
        <v>143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11486600</v>
      </c>
      <c r="K73" s="7">
        <v>11486600</v>
      </c>
    </row>
    <row r="74" spans="1:11" ht="12.75">
      <c r="A74" s="216" t="s">
        <v>144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7816210</v>
      </c>
      <c r="K74" s="7">
        <v>8465358</v>
      </c>
    </row>
    <row r="75" spans="1:11" ht="12.75">
      <c r="A75" s="216" t="s">
        <v>132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7816210</v>
      </c>
      <c r="K75" s="7">
        <v>8465358</v>
      </c>
    </row>
    <row r="76" spans="1:11" ht="12.75">
      <c r="A76" s="216" t="s">
        <v>133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32838147</v>
      </c>
      <c r="K76" s="7">
        <v>32188999</v>
      </c>
    </row>
    <row r="77" spans="1:11" ht="12.75">
      <c r="A77" s="216" t="s">
        <v>134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0</v>
      </c>
      <c r="K77" s="7">
        <v>0</v>
      </c>
    </row>
    <row r="78" spans="1:11" ht="12.75">
      <c r="A78" s="216" t="s">
        <v>135</v>
      </c>
      <c r="B78" s="217"/>
      <c r="C78" s="217"/>
      <c r="D78" s="217"/>
      <c r="E78" s="217"/>
      <c r="F78" s="217"/>
      <c r="G78" s="217"/>
      <c r="H78" s="218"/>
      <c r="I78" s="1">
        <v>71</v>
      </c>
      <c r="J78" s="125">
        <v>40016573</v>
      </c>
      <c r="K78" s="125">
        <v>40016573</v>
      </c>
    </row>
    <row r="79" spans="1:11" ht="12.75">
      <c r="A79" s="216" t="s">
        <v>237</v>
      </c>
      <c r="B79" s="217"/>
      <c r="C79" s="217"/>
      <c r="D79" s="217"/>
      <c r="E79" s="217"/>
      <c r="F79" s="217"/>
      <c r="G79" s="217"/>
      <c r="H79" s="218"/>
      <c r="I79" s="1">
        <v>72</v>
      </c>
      <c r="J79" s="125">
        <v>-123741931</v>
      </c>
      <c r="K79" s="125">
        <f>-K81</f>
        <v>-92592061</v>
      </c>
    </row>
    <row r="80" spans="1:11" ht="12.75">
      <c r="A80" s="225" t="s">
        <v>168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0</v>
      </c>
      <c r="K80" s="7"/>
    </row>
    <row r="81" spans="1:11" ht="12.75">
      <c r="A81" s="225" t="s">
        <v>169</v>
      </c>
      <c r="B81" s="226"/>
      <c r="C81" s="226"/>
      <c r="D81" s="226"/>
      <c r="E81" s="226"/>
      <c r="F81" s="226"/>
      <c r="G81" s="226"/>
      <c r="H81" s="227"/>
      <c r="I81" s="1">
        <v>74</v>
      </c>
      <c r="J81" s="47">
        <v>123741931</v>
      </c>
      <c r="K81" s="47">
        <v>92592061</v>
      </c>
    </row>
    <row r="82" spans="1:11" ht="12.75">
      <c r="A82" s="216" t="s">
        <v>238</v>
      </c>
      <c r="B82" s="217"/>
      <c r="C82" s="217"/>
      <c r="D82" s="217"/>
      <c r="E82" s="217"/>
      <c r="F82" s="217"/>
      <c r="G82" s="217"/>
      <c r="H82" s="218"/>
      <c r="I82" s="1">
        <v>75</v>
      </c>
      <c r="J82" s="125">
        <v>31149870</v>
      </c>
      <c r="K82" s="125">
        <f>K83</f>
        <v>40901286</v>
      </c>
    </row>
    <row r="83" spans="1:11" ht="12.75">
      <c r="A83" s="225" t="s">
        <v>170</v>
      </c>
      <c r="B83" s="226"/>
      <c r="C83" s="226"/>
      <c r="D83" s="226"/>
      <c r="E83" s="226"/>
      <c r="F83" s="226"/>
      <c r="G83" s="226"/>
      <c r="H83" s="227"/>
      <c r="I83" s="1">
        <v>76</v>
      </c>
      <c r="J83" s="47">
        <v>31149870</v>
      </c>
      <c r="K83" s="47">
        <v>40901286</v>
      </c>
    </row>
    <row r="84" spans="1:11" ht="12.75">
      <c r="A84" s="225" t="s">
        <v>171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/>
    </row>
    <row r="85" spans="1:11" ht="12.75">
      <c r="A85" s="216" t="s">
        <v>172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0</v>
      </c>
      <c r="K85" s="7"/>
    </row>
    <row r="86" spans="1:11" ht="12.75">
      <c r="A86" s="213" t="s">
        <v>18</v>
      </c>
      <c r="B86" s="214"/>
      <c r="C86" s="214"/>
      <c r="D86" s="214"/>
      <c r="E86" s="214"/>
      <c r="F86" s="214"/>
      <c r="G86" s="214"/>
      <c r="H86" s="215"/>
      <c r="I86" s="1">
        <v>79</v>
      </c>
      <c r="J86" s="125">
        <v>26468723</v>
      </c>
      <c r="K86" s="125">
        <f>SUM(K87:K89)</f>
        <v>11320149</v>
      </c>
    </row>
    <row r="87" spans="1:11" ht="12.75">
      <c r="A87" s="216" t="s">
        <v>128</v>
      </c>
      <c r="B87" s="217"/>
      <c r="C87" s="217"/>
      <c r="D87" s="217"/>
      <c r="E87" s="217"/>
      <c r="F87" s="217"/>
      <c r="G87" s="217"/>
      <c r="H87" s="218"/>
      <c r="I87" s="1">
        <v>80</v>
      </c>
      <c r="J87" s="47">
        <v>3841498</v>
      </c>
      <c r="K87" s="47">
        <v>2791000</v>
      </c>
    </row>
    <row r="88" spans="1:11" ht="12.75">
      <c r="A88" s="216" t="s">
        <v>129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130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22627225</v>
      </c>
      <c r="K89" s="7">
        <v>8529149</v>
      </c>
    </row>
    <row r="90" spans="1:11" ht="12.75">
      <c r="A90" s="213" t="s">
        <v>19</v>
      </c>
      <c r="B90" s="214"/>
      <c r="C90" s="214"/>
      <c r="D90" s="214"/>
      <c r="E90" s="214"/>
      <c r="F90" s="214"/>
      <c r="G90" s="214"/>
      <c r="H90" s="215"/>
      <c r="I90" s="1">
        <v>83</v>
      </c>
      <c r="J90" s="125">
        <v>648462527</v>
      </c>
      <c r="K90" s="125">
        <f>SUM(K91:K99)</f>
        <v>626729709</v>
      </c>
    </row>
    <row r="91" spans="1:11" ht="12.75">
      <c r="A91" s="216" t="s">
        <v>131</v>
      </c>
      <c r="B91" s="217"/>
      <c r="C91" s="217"/>
      <c r="D91" s="217"/>
      <c r="E91" s="217"/>
      <c r="F91" s="217"/>
      <c r="G91" s="217"/>
      <c r="H91" s="218"/>
      <c r="I91" s="1">
        <v>84</v>
      </c>
      <c r="J91" s="47">
        <v>49488201</v>
      </c>
      <c r="K91" s="47">
        <v>49423148</v>
      </c>
    </row>
    <row r="92" spans="1:11" ht="12.75">
      <c r="A92" s="216" t="s">
        <v>242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0</v>
      </c>
      <c r="K92" s="7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372246507</v>
      </c>
      <c r="K93" s="7">
        <v>368746843</v>
      </c>
    </row>
    <row r="94" spans="1:11" ht="12.75">
      <c r="A94" s="216" t="s">
        <v>243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244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46557538</v>
      </c>
      <c r="K95" s="7">
        <v>28528284</v>
      </c>
    </row>
    <row r="96" spans="1:11" ht="12.75">
      <c r="A96" s="216" t="s">
        <v>245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169497514</v>
      </c>
      <c r="K96" s="7">
        <v>169497514</v>
      </c>
    </row>
    <row r="97" spans="1:11" ht="12.75">
      <c r="A97" s="216" t="s">
        <v>93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668624</v>
      </c>
      <c r="K97" s="7">
        <v>529777</v>
      </c>
    </row>
    <row r="98" spans="1:11" ht="12.75">
      <c r="A98" s="216" t="s">
        <v>91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>
        <v>0</v>
      </c>
    </row>
    <row r="99" spans="1:11" ht="12.75">
      <c r="A99" s="216" t="s">
        <v>92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10004143</v>
      </c>
      <c r="K99" s="7">
        <v>10004143</v>
      </c>
    </row>
    <row r="100" spans="1:11" ht="12.75">
      <c r="A100" s="213" t="s">
        <v>20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125">
        <v>697378551</v>
      </c>
      <c r="K100" s="125">
        <f>SUM(K101:K112)</f>
        <v>587019069</v>
      </c>
    </row>
    <row r="101" spans="1:11" ht="12.75">
      <c r="A101" s="216" t="s">
        <v>131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51323164</v>
      </c>
      <c r="K101" s="7">
        <v>21834037</v>
      </c>
    </row>
    <row r="102" spans="1:11" ht="12.75">
      <c r="A102" s="216" t="s">
        <v>242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402220</v>
      </c>
      <c r="K102" s="7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174210871</v>
      </c>
      <c r="K103" s="7">
        <v>134307795</v>
      </c>
    </row>
    <row r="104" spans="1:11" ht="12.75">
      <c r="A104" s="216" t="s">
        <v>243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105548698</v>
      </c>
      <c r="K104" s="7">
        <v>117005680</v>
      </c>
    </row>
    <row r="105" spans="1:11" ht="12.75">
      <c r="A105" s="216" t="s">
        <v>244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209940651</v>
      </c>
      <c r="K105" s="7">
        <v>158680572</v>
      </c>
    </row>
    <row r="106" spans="1:11" ht="12.75">
      <c r="A106" s="216" t="s">
        <v>245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58509271</v>
      </c>
      <c r="K106" s="7">
        <v>58509271</v>
      </c>
    </row>
    <row r="107" spans="1:11" ht="12.75">
      <c r="A107" s="216" t="s">
        <v>93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94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17605673</v>
      </c>
      <c r="K108" s="7">
        <v>22903933</v>
      </c>
    </row>
    <row r="109" spans="1:11" ht="12.75">
      <c r="A109" s="216" t="s">
        <v>95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12063713</v>
      </c>
      <c r="K109" s="7">
        <v>10733823</v>
      </c>
    </row>
    <row r="110" spans="1:11" ht="12.75">
      <c r="A110" s="216" t="s">
        <v>98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100985</v>
      </c>
      <c r="K110" s="7">
        <v>100985</v>
      </c>
    </row>
    <row r="111" spans="1:11" ht="12.75">
      <c r="A111" s="216" t="s">
        <v>96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97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67673305</v>
      </c>
      <c r="K112" s="7">
        <v>62942973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125">
        <v>14506126</v>
      </c>
      <c r="K113" s="125">
        <v>10765200</v>
      </c>
    </row>
    <row r="114" spans="1:11" ht="12.75">
      <c r="A114" s="213" t="s">
        <v>24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125">
        <v>1711899906</v>
      </c>
      <c r="K114" s="125">
        <f>K69+K86+K90+K100+K113</f>
        <v>1601170244</v>
      </c>
    </row>
    <row r="115" spans="1:11" ht="12.75">
      <c r="A115" s="219" t="s">
        <v>56</v>
      </c>
      <c r="B115" s="220"/>
      <c r="C115" s="220"/>
      <c r="D115" s="220"/>
      <c r="E115" s="220"/>
      <c r="F115" s="220"/>
      <c r="G115" s="220"/>
      <c r="H115" s="221"/>
      <c r="I115" s="4">
        <v>108</v>
      </c>
      <c r="J115" s="8">
        <v>652402930</v>
      </c>
      <c r="K115" s="8">
        <v>705078975</v>
      </c>
    </row>
    <row r="116" spans="1:11" ht="12.75">
      <c r="A116" s="222" t="s">
        <v>303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10" t="s">
        <v>185</v>
      </c>
      <c r="B117" s="211"/>
      <c r="C117" s="211"/>
      <c r="D117" s="211"/>
      <c r="E117" s="211"/>
      <c r="F117" s="211"/>
      <c r="G117" s="211"/>
      <c r="H117" s="211"/>
      <c r="I117" s="238"/>
      <c r="J117" s="238"/>
      <c r="K117" s="239"/>
    </row>
    <row r="118" spans="1:11" ht="12.75">
      <c r="A118" s="216" t="s">
        <v>7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28" t="s">
        <v>8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304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00:K114 K88:K98 K83:K86 J69:K77 J83:J98 J100:J11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56 K35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O40" sqref="O1:P16384"/>
    </sheetView>
  </sheetViews>
  <sheetFormatPr defaultColWidth="9.140625" defaultRowHeight="12.75"/>
  <cols>
    <col min="1" max="1" width="9.140625" style="46" customWidth="1"/>
    <col min="2" max="2" width="8.421875" style="46" customWidth="1"/>
    <col min="3" max="3" width="8.00390625" style="46" customWidth="1"/>
    <col min="4" max="4" width="7.57421875" style="46" customWidth="1"/>
    <col min="5" max="5" width="7.28125" style="46" customWidth="1"/>
    <col min="6" max="6" width="7.140625" style="46" customWidth="1"/>
    <col min="7" max="7" width="8.7109375" style="46" customWidth="1"/>
    <col min="8" max="8" width="9.140625" style="46" customWidth="1"/>
    <col min="9" max="9" width="6.57421875" style="46" bestFit="1" customWidth="1"/>
    <col min="10" max="13" width="15.7109375" style="46" customWidth="1"/>
    <col min="14" max="16384" width="9.140625" style="46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257" t="s">
        <v>338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3" ht="12.75" customHeight="1">
      <c r="A3" s="200" t="s">
        <v>325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  <c r="L3" s="200"/>
      <c r="M3" s="201"/>
    </row>
    <row r="4" spans="1:13" ht="23.25">
      <c r="A4" s="241" t="s">
        <v>58</v>
      </c>
      <c r="B4" s="241"/>
      <c r="C4" s="241"/>
      <c r="D4" s="241"/>
      <c r="E4" s="241"/>
      <c r="F4" s="241"/>
      <c r="G4" s="241"/>
      <c r="H4" s="241"/>
      <c r="I4" s="50" t="s">
        <v>277</v>
      </c>
      <c r="J4" s="240" t="s">
        <v>308</v>
      </c>
      <c r="K4" s="240"/>
      <c r="L4" s="240" t="s">
        <v>309</v>
      </c>
      <c r="M4" s="240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0"/>
      <c r="J5" s="52" t="s">
        <v>326</v>
      </c>
      <c r="K5" s="52" t="s">
        <v>327</v>
      </c>
      <c r="L5" s="52" t="s">
        <v>326</v>
      </c>
      <c r="M5" s="52" t="s">
        <v>327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10" t="s">
        <v>25</v>
      </c>
      <c r="B7" s="211"/>
      <c r="C7" s="211"/>
      <c r="D7" s="211"/>
      <c r="E7" s="211"/>
      <c r="F7" s="211"/>
      <c r="G7" s="211"/>
      <c r="H7" s="212"/>
      <c r="I7" s="3">
        <v>111</v>
      </c>
      <c r="J7" s="127">
        <v>337128947</v>
      </c>
      <c r="K7" s="127">
        <v>205562842</v>
      </c>
      <c r="L7" s="127">
        <v>382087740</v>
      </c>
      <c r="M7" s="127">
        <v>188774797</v>
      </c>
    </row>
    <row r="8" spans="1:13" ht="12.75">
      <c r="A8" s="213" t="s">
        <v>151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333036395</v>
      </c>
      <c r="K8" s="7">
        <v>203959531</v>
      </c>
      <c r="L8" s="7">
        <v>322869767</v>
      </c>
      <c r="M8" s="7">
        <v>198423509</v>
      </c>
    </row>
    <row r="9" spans="1:13" ht="12.75">
      <c r="A9" s="213" t="s">
        <v>102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4092552</v>
      </c>
      <c r="K9" s="7">
        <v>1603311</v>
      </c>
      <c r="L9" s="7">
        <v>59217973</v>
      </c>
      <c r="M9" s="7">
        <v>-9648712</v>
      </c>
    </row>
    <row r="10" spans="1:13" ht="12.75">
      <c r="A10" s="213" t="s">
        <v>11</v>
      </c>
      <c r="B10" s="214"/>
      <c r="C10" s="214"/>
      <c r="D10" s="214"/>
      <c r="E10" s="214"/>
      <c r="F10" s="214"/>
      <c r="G10" s="214"/>
      <c r="H10" s="215"/>
      <c r="I10" s="1">
        <v>114</v>
      </c>
      <c r="J10" s="127">
        <v>331460557.49</v>
      </c>
      <c r="K10" s="127">
        <v>221806100.27</v>
      </c>
      <c r="L10" s="127">
        <v>331419313.65999997</v>
      </c>
      <c r="M10" s="127">
        <v>196677271.96999997</v>
      </c>
    </row>
    <row r="11" spans="1:13" ht="12.75">
      <c r="A11" s="213" t="s">
        <v>103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31445</v>
      </c>
      <c r="K11" s="7">
        <v>10538</v>
      </c>
      <c r="L11" s="7">
        <v>16792</v>
      </c>
      <c r="M11" s="7">
        <v>16261</v>
      </c>
    </row>
    <row r="12" spans="1:13" ht="12.75">
      <c r="A12" s="213" t="s">
        <v>21</v>
      </c>
      <c r="B12" s="214"/>
      <c r="C12" s="214"/>
      <c r="D12" s="214"/>
      <c r="E12" s="214"/>
      <c r="F12" s="214"/>
      <c r="G12" s="214"/>
      <c r="H12" s="215"/>
      <c r="I12" s="1">
        <v>116</v>
      </c>
      <c r="J12" s="127">
        <v>209724755.49</v>
      </c>
      <c r="K12" s="127">
        <v>139221453.27</v>
      </c>
      <c r="L12" s="127">
        <v>204747281</v>
      </c>
      <c r="M12" s="127">
        <v>121815811</v>
      </c>
    </row>
    <row r="13" spans="1:13" ht="12.75">
      <c r="A13" s="216" t="s">
        <v>145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75498666.49</v>
      </c>
      <c r="K13" s="7">
        <v>43246021.269999996</v>
      </c>
      <c r="L13" s="7">
        <v>86786926.66</v>
      </c>
      <c r="M13" s="7">
        <v>50101652.97</v>
      </c>
    </row>
    <row r="14" spans="1:13" ht="12.75">
      <c r="A14" s="216" t="s">
        <v>146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35137618</v>
      </c>
      <c r="K14" s="7">
        <v>27548236</v>
      </c>
      <c r="L14" s="7">
        <v>22094027</v>
      </c>
      <c r="M14" s="7">
        <v>11610857</v>
      </c>
    </row>
    <row r="15" spans="1:13" ht="12.75">
      <c r="A15" s="216" t="s">
        <v>60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99088471</v>
      </c>
      <c r="K15" s="7">
        <v>68427196</v>
      </c>
      <c r="L15" s="7">
        <v>95866327</v>
      </c>
      <c r="M15" s="7">
        <v>60103301</v>
      </c>
    </row>
    <row r="16" spans="1:13" ht="12.75">
      <c r="A16" s="213" t="s">
        <v>22</v>
      </c>
      <c r="B16" s="214"/>
      <c r="C16" s="214"/>
      <c r="D16" s="214"/>
      <c r="E16" s="214"/>
      <c r="F16" s="214"/>
      <c r="G16" s="214"/>
      <c r="H16" s="215"/>
      <c r="I16" s="1">
        <v>120</v>
      </c>
      <c r="J16" s="127">
        <v>58806877</v>
      </c>
      <c r="K16" s="127">
        <v>33978447</v>
      </c>
      <c r="L16" s="127">
        <v>74842853</v>
      </c>
      <c r="M16" s="127">
        <v>40455447</v>
      </c>
    </row>
    <row r="17" spans="1:13" ht="12.75">
      <c r="A17" s="216" t="s">
        <v>61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38906969</v>
      </c>
      <c r="K17" s="7">
        <v>23920101</v>
      </c>
      <c r="L17" s="7">
        <v>55125397</v>
      </c>
      <c r="M17" s="7">
        <v>30416332</v>
      </c>
    </row>
    <row r="18" spans="1:13" ht="12.75">
      <c r="A18" s="216" t="s">
        <v>62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12790112</v>
      </c>
      <c r="K18" s="7">
        <v>6325694</v>
      </c>
      <c r="L18" s="7">
        <v>12603943</v>
      </c>
      <c r="M18" s="7">
        <v>6301486</v>
      </c>
    </row>
    <row r="19" spans="1:13" ht="12.75">
      <c r="A19" s="216" t="s">
        <v>63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7109796</v>
      </c>
      <c r="K19" s="7">
        <v>3732652</v>
      </c>
      <c r="L19" s="7">
        <v>7113513</v>
      </c>
      <c r="M19" s="7">
        <v>3737629</v>
      </c>
    </row>
    <row r="20" spans="1:13" ht="12.75">
      <c r="A20" s="213" t="s">
        <v>104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16862586</v>
      </c>
      <c r="K20" s="7">
        <v>8449278</v>
      </c>
      <c r="L20" s="7">
        <v>16961993</v>
      </c>
      <c r="M20" s="7">
        <v>8508035</v>
      </c>
    </row>
    <row r="21" spans="1:13" ht="12.75">
      <c r="A21" s="213" t="s">
        <v>105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7296699</v>
      </c>
      <c r="K21" s="7">
        <v>4066892</v>
      </c>
      <c r="L21" s="7">
        <v>5649101</v>
      </c>
      <c r="M21" s="7">
        <v>4222155</v>
      </c>
    </row>
    <row r="22" spans="1:13" ht="12.75">
      <c r="A22" s="213" t="s">
        <v>23</v>
      </c>
      <c r="B22" s="214"/>
      <c r="C22" s="214"/>
      <c r="D22" s="214"/>
      <c r="E22" s="214"/>
      <c r="F22" s="214"/>
      <c r="G22" s="214"/>
      <c r="H22" s="215"/>
      <c r="I22" s="1">
        <v>126</v>
      </c>
      <c r="J22" s="127">
        <v>1146</v>
      </c>
      <c r="K22" s="127">
        <v>1146</v>
      </c>
      <c r="L22" s="127">
        <v>0</v>
      </c>
      <c r="M22" s="127">
        <v>0</v>
      </c>
    </row>
    <row r="23" spans="1:13" ht="12.75">
      <c r="A23" s="216" t="s">
        <v>136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1146</v>
      </c>
      <c r="K23" s="7">
        <v>1146</v>
      </c>
      <c r="L23" s="7">
        <v>0</v>
      </c>
      <c r="M23" s="7">
        <v>0</v>
      </c>
    </row>
    <row r="24" spans="1:13" ht="12.75">
      <c r="A24" s="216" t="s">
        <v>137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3" t="s">
        <v>106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49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38737049</v>
      </c>
      <c r="K26" s="7">
        <v>36078346</v>
      </c>
      <c r="L26" s="7">
        <v>29201294</v>
      </c>
      <c r="M26" s="7">
        <v>21659563</v>
      </c>
    </row>
    <row r="27" spans="1:13" ht="12.75">
      <c r="A27" s="213" t="s">
        <v>212</v>
      </c>
      <c r="B27" s="214"/>
      <c r="C27" s="214"/>
      <c r="D27" s="214"/>
      <c r="E27" s="214"/>
      <c r="F27" s="214"/>
      <c r="G27" s="214"/>
      <c r="H27" s="215"/>
      <c r="I27" s="1">
        <v>131</v>
      </c>
      <c r="J27" s="127">
        <v>13250412</v>
      </c>
      <c r="K27" s="127">
        <v>5502299</v>
      </c>
      <c r="L27" s="127">
        <v>3306992</v>
      </c>
      <c r="M27" s="127">
        <v>2429307</v>
      </c>
    </row>
    <row r="28" spans="1:13" ht="25.5" customHeight="1">
      <c r="A28" s="213" t="s">
        <v>226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11847042</v>
      </c>
      <c r="K28" s="7">
        <v>4811760</v>
      </c>
      <c r="L28" s="7">
        <v>2271389</v>
      </c>
      <c r="M28" s="7">
        <v>2035142</v>
      </c>
    </row>
    <row r="29" spans="1:13" ht="27.75" customHeight="1">
      <c r="A29" s="213" t="s">
        <v>154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1403370</v>
      </c>
      <c r="K29" s="7">
        <v>690539</v>
      </c>
      <c r="L29" s="7">
        <v>1035603</v>
      </c>
      <c r="M29" s="7">
        <v>394165</v>
      </c>
    </row>
    <row r="30" spans="1:13" ht="12.75">
      <c r="A30" s="213" t="s">
        <v>138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3" t="s">
        <v>222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3" t="s">
        <v>139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3" t="s">
        <v>213</v>
      </c>
      <c r="B33" s="214"/>
      <c r="C33" s="214"/>
      <c r="D33" s="214"/>
      <c r="E33" s="214"/>
      <c r="F33" s="214"/>
      <c r="G33" s="214"/>
      <c r="H33" s="215"/>
      <c r="I33" s="1">
        <v>137</v>
      </c>
      <c r="J33" s="127">
        <v>11985822</v>
      </c>
      <c r="K33" s="127">
        <v>5979965</v>
      </c>
      <c r="L33" s="127">
        <v>10738086</v>
      </c>
      <c r="M33" s="127">
        <v>5276282</v>
      </c>
    </row>
    <row r="34" spans="1:13" ht="12.75">
      <c r="A34" s="213" t="s">
        <v>65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927826</v>
      </c>
      <c r="K34" s="7">
        <v>482916</v>
      </c>
      <c r="L34" s="7">
        <v>659636</v>
      </c>
      <c r="M34" s="7">
        <v>314984</v>
      </c>
    </row>
    <row r="35" spans="1:13" ht="12.75">
      <c r="A35" s="213" t="s">
        <v>64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11057996</v>
      </c>
      <c r="K35" s="7">
        <v>5497049</v>
      </c>
      <c r="L35" s="7">
        <v>10078450</v>
      </c>
      <c r="M35" s="7">
        <v>4961298</v>
      </c>
    </row>
    <row r="36" spans="1:13" ht="12.75">
      <c r="A36" s="213" t="s">
        <v>223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3" t="s">
        <v>66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3" t="s">
        <v>194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3" t="s">
        <v>195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3" t="s">
        <v>224</v>
      </c>
      <c r="B40" s="214"/>
      <c r="C40" s="214"/>
      <c r="D40" s="214"/>
      <c r="E40" s="214"/>
      <c r="F40" s="214"/>
      <c r="G40" s="214"/>
      <c r="H40" s="215"/>
      <c r="I40" s="1">
        <v>144</v>
      </c>
      <c r="J40" s="127">
        <v>0</v>
      </c>
      <c r="K40" s="127">
        <v>0</v>
      </c>
      <c r="L40" s="127">
        <v>0</v>
      </c>
      <c r="M40" s="127">
        <v>0</v>
      </c>
    </row>
    <row r="41" spans="1:13" ht="12.75">
      <c r="A41" s="213" t="s">
        <v>225</v>
      </c>
      <c r="B41" s="214"/>
      <c r="C41" s="214"/>
      <c r="D41" s="214"/>
      <c r="E41" s="214"/>
      <c r="F41" s="214"/>
      <c r="G41" s="214"/>
      <c r="H41" s="215"/>
      <c r="I41" s="1">
        <v>145</v>
      </c>
      <c r="J41" s="127">
        <v>0</v>
      </c>
      <c r="K41" s="127">
        <v>0</v>
      </c>
      <c r="L41" s="127">
        <v>0</v>
      </c>
      <c r="M41" s="127">
        <v>0</v>
      </c>
    </row>
    <row r="42" spans="1:13" ht="12.75">
      <c r="A42" s="213" t="s">
        <v>214</v>
      </c>
      <c r="B42" s="214"/>
      <c r="C42" s="214"/>
      <c r="D42" s="214"/>
      <c r="E42" s="214"/>
      <c r="F42" s="214"/>
      <c r="G42" s="214"/>
      <c r="H42" s="215"/>
      <c r="I42" s="1">
        <v>146</v>
      </c>
      <c r="J42" s="127">
        <v>350379359</v>
      </c>
      <c r="K42" s="127">
        <v>211065141</v>
      </c>
      <c r="L42" s="127">
        <v>385394732</v>
      </c>
      <c r="M42" s="127">
        <v>191204104</v>
      </c>
    </row>
    <row r="43" spans="1:13" ht="12.75">
      <c r="A43" s="213" t="s">
        <v>215</v>
      </c>
      <c r="B43" s="214"/>
      <c r="C43" s="214"/>
      <c r="D43" s="214"/>
      <c r="E43" s="214"/>
      <c r="F43" s="214"/>
      <c r="G43" s="214"/>
      <c r="H43" s="215"/>
      <c r="I43" s="1">
        <v>147</v>
      </c>
      <c r="J43" s="127">
        <v>343446379.49</v>
      </c>
      <c r="K43" s="127">
        <v>227786065.27</v>
      </c>
      <c r="L43" s="127">
        <v>342157399.65999997</v>
      </c>
      <c r="M43" s="127">
        <v>201953553.96999997</v>
      </c>
    </row>
    <row r="44" spans="1:13" ht="12.75">
      <c r="A44" s="213" t="s">
        <v>235</v>
      </c>
      <c r="B44" s="214"/>
      <c r="C44" s="214"/>
      <c r="D44" s="214"/>
      <c r="E44" s="214"/>
      <c r="F44" s="214"/>
      <c r="G44" s="214"/>
      <c r="H44" s="215"/>
      <c r="I44" s="1">
        <v>148</v>
      </c>
      <c r="J44" s="127">
        <v>6932979.50999999</v>
      </c>
      <c r="K44" s="127">
        <v>-16720924.27000001</v>
      </c>
      <c r="L44" s="127">
        <v>43237332.34000003</v>
      </c>
      <c r="M44" s="127">
        <v>-10749449.969999969</v>
      </c>
    </row>
    <row r="45" spans="1:13" ht="12.75">
      <c r="A45" s="225" t="s">
        <v>217</v>
      </c>
      <c r="B45" s="226"/>
      <c r="C45" s="226"/>
      <c r="D45" s="226"/>
      <c r="E45" s="226"/>
      <c r="F45" s="226"/>
      <c r="G45" s="226"/>
      <c r="H45" s="227"/>
      <c r="I45" s="1">
        <v>149</v>
      </c>
      <c r="J45" s="110">
        <v>6932979.50999999</v>
      </c>
      <c r="K45" s="110">
        <v>-16720924.27000001</v>
      </c>
      <c r="L45" s="110">
        <v>43237332.34000003</v>
      </c>
      <c r="M45" s="110">
        <v>-10749449.969999969</v>
      </c>
    </row>
    <row r="46" spans="1:13" ht="12.75">
      <c r="A46" s="225" t="s">
        <v>218</v>
      </c>
      <c r="B46" s="226"/>
      <c r="C46" s="226"/>
      <c r="D46" s="226"/>
      <c r="E46" s="226"/>
      <c r="F46" s="226"/>
      <c r="G46" s="226"/>
      <c r="H46" s="227"/>
      <c r="I46" s="1">
        <v>150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213" t="s">
        <v>216</v>
      </c>
      <c r="B47" s="214"/>
      <c r="C47" s="214"/>
      <c r="D47" s="214"/>
      <c r="E47" s="214"/>
      <c r="F47" s="214"/>
      <c r="G47" s="214"/>
      <c r="H47" s="215"/>
      <c r="I47" s="1">
        <v>151</v>
      </c>
      <c r="J47" s="127">
        <v>0</v>
      </c>
      <c r="K47" s="127">
        <v>0</v>
      </c>
      <c r="L47" s="127">
        <v>2336046</v>
      </c>
      <c r="M47" s="127">
        <v>-2504012</v>
      </c>
    </row>
    <row r="48" spans="1:13" ht="12.75">
      <c r="A48" s="213" t="s">
        <v>236</v>
      </c>
      <c r="B48" s="214"/>
      <c r="C48" s="214"/>
      <c r="D48" s="214"/>
      <c r="E48" s="214"/>
      <c r="F48" s="214"/>
      <c r="G48" s="214"/>
      <c r="H48" s="215"/>
      <c r="I48" s="1">
        <v>152</v>
      </c>
      <c r="J48" s="127">
        <v>6932979.50999999</v>
      </c>
      <c r="K48" s="127">
        <v>-16720924.27000001</v>
      </c>
      <c r="L48" s="127">
        <v>40901286.34000003</v>
      </c>
      <c r="M48" s="127">
        <v>-8245437.969999969</v>
      </c>
    </row>
    <row r="49" spans="1:13" ht="12.75">
      <c r="A49" s="225" t="s">
        <v>191</v>
      </c>
      <c r="B49" s="226"/>
      <c r="C49" s="226"/>
      <c r="D49" s="226"/>
      <c r="E49" s="226"/>
      <c r="F49" s="226"/>
      <c r="G49" s="226"/>
      <c r="H49" s="227"/>
      <c r="I49" s="1">
        <v>153</v>
      </c>
      <c r="J49" s="110">
        <v>6932979.50999999</v>
      </c>
      <c r="K49" s="110">
        <v>-16720924.27000001</v>
      </c>
      <c r="L49" s="110">
        <v>40901286.34000003</v>
      </c>
      <c r="M49" s="110">
        <v>-8245437.969999969</v>
      </c>
    </row>
    <row r="50" spans="1:13" ht="12.75">
      <c r="A50" s="242" t="s">
        <v>219</v>
      </c>
      <c r="B50" s="243"/>
      <c r="C50" s="243"/>
      <c r="D50" s="243"/>
      <c r="E50" s="243"/>
      <c r="F50" s="243"/>
      <c r="G50" s="243"/>
      <c r="H50" s="244"/>
      <c r="I50" s="2">
        <v>154</v>
      </c>
      <c r="J50" s="129"/>
      <c r="K50" s="129">
        <v>0</v>
      </c>
      <c r="L50" s="129"/>
      <c r="M50" s="129">
        <v>0</v>
      </c>
    </row>
    <row r="51" spans="1:11" ht="12.75" customHeight="1">
      <c r="A51" s="222" t="s">
        <v>305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45"/>
    </row>
    <row r="52" spans="1:13" ht="12.75" customHeight="1">
      <c r="A52" s="222" t="s">
        <v>186</v>
      </c>
      <c r="B52" s="235"/>
      <c r="C52" s="235"/>
      <c r="D52" s="235"/>
      <c r="E52" s="235"/>
      <c r="F52" s="235"/>
      <c r="G52" s="235"/>
      <c r="H52" s="235"/>
      <c r="I52" s="121"/>
      <c r="J52" s="137"/>
      <c r="K52" s="137"/>
      <c r="L52" s="137"/>
      <c r="M52" s="132"/>
    </row>
    <row r="53" spans="1:13" ht="12.75">
      <c r="A53" s="246" t="s">
        <v>233</v>
      </c>
      <c r="B53" s="247"/>
      <c r="C53" s="247"/>
      <c r="D53" s="247"/>
      <c r="E53" s="247"/>
      <c r="F53" s="247"/>
      <c r="G53" s="247"/>
      <c r="H53" s="248"/>
      <c r="I53" s="3">
        <v>155</v>
      </c>
      <c r="J53" s="136"/>
      <c r="K53" s="136"/>
      <c r="L53" s="136"/>
      <c r="M53" s="136"/>
    </row>
    <row r="54" spans="1:13" ht="12.75">
      <c r="A54" s="249" t="s">
        <v>234</v>
      </c>
      <c r="B54" s="250"/>
      <c r="C54" s="250"/>
      <c r="D54" s="250"/>
      <c r="E54" s="250"/>
      <c r="F54" s="250"/>
      <c r="G54" s="250"/>
      <c r="H54" s="251"/>
      <c r="I54" s="4">
        <v>156</v>
      </c>
      <c r="J54" s="8"/>
      <c r="K54" s="8"/>
      <c r="L54" s="8"/>
      <c r="M54" s="8"/>
    </row>
    <row r="55" spans="1:13" ht="12.75" customHeight="1">
      <c r="A55" s="252" t="s">
        <v>188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133"/>
      <c r="M55" s="133"/>
    </row>
    <row r="56" spans="1:13" ht="12.75">
      <c r="A56" s="210" t="s">
        <v>203</v>
      </c>
      <c r="B56" s="211"/>
      <c r="C56" s="211"/>
      <c r="D56" s="211"/>
      <c r="E56" s="211"/>
      <c r="F56" s="211"/>
      <c r="G56" s="211"/>
      <c r="H56" s="212"/>
      <c r="I56" s="9">
        <v>157</v>
      </c>
      <c r="J56" s="134">
        <v>6932979.50999999</v>
      </c>
      <c r="K56" s="134">
        <v>-16720924.27000001</v>
      </c>
      <c r="L56" s="134">
        <v>40901286.34000003</v>
      </c>
      <c r="M56" s="135">
        <v>-8245437.969999969</v>
      </c>
    </row>
    <row r="57" spans="1:13" ht="12.75">
      <c r="A57" s="213" t="s">
        <v>220</v>
      </c>
      <c r="B57" s="214"/>
      <c r="C57" s="214"/>
      <c r="D57" s="214"/>
      <c r="E57" s="214"/>
      <c r="F57" s="214"/>
      <c r="G57" s="214"/>
      <c r="H57" s="215"/>
      <c r="I57" s="1">
        <v>158</v>
      </c>
      <c r="J57" s="110"/>
      <c r="K57" s="110">
        <v>0</v>
      </c>
      <c r="L57" s="110"/>
      <c r="M57" s="110">
        <v>0</v>
      </c>
    </row>
    <row r="58" spans="1:13" ht="12.75">
      <c r="A58" s="213" t="s">
        <v>227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>
        <v>0</v>
      </c>
      <c r="L58" s="7"/>
      <c r="M58" s="7">
        <v>0</v>
      </c>
    </row>
    <row r="59" spans="1:13" ht="26.25" customHeight="1">
      <c r="A59" s="213" t="s">
        <v>228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>
        <v>0</v>
      </c>
      <c r="L59" s="7"/>
      <c r="M59" s="7">
        <v>0</v>
      </c>
    </row>
    <row r="60" spans="1:13" ht="25.5" customHeight="1">
      <c r="A60" s="213" t="s">
        <v>44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>
        <v>0</v>
      </c>
      <c r="L60" s="7"/>
      <c r="M60" s="7">
        <v>0</v>
      </c>
    </row>
    <row r="61" spans="1:13" ht="12.75">
      <c r="A61" s="213" t="s">
        <v>229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>
        <v>0</v>
      </c>
      <c r="L61" s="7"/>
      <c r="M61" s="7">
        <v>0</v>
      </c>
    </row>
    <row r="62" spans="1:13" ht="12.75">
      <c r="A62" s="213" t="s">
        <v>230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>
        <v>0</v>
      </c>
      <c r="L62" s="7"/>
      <c r="M62" s="7">
        <v>0</v>
      </c>
    </row>
    <row r="63" spans="1:13" ht="12.75">
      <c r="A63" s="213" t="s">
        <v>231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>
        <v>0</v>
      </c>
      <c r="L63" s="7"/>
      <c r="M63" s="7">
        <v>0</v>
      </c>
    </row>
    <row r="64" spans="1:13" ht="12.75">
      <c r="A64" s="213" t="s">
        <v>232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>
        <v>0</v>
      </c>
      <c r="L64" s="7"/>
      <c r="M64" s="7">
        <v>0</v>
      </c>
    </row>
    <row r="65" spans="1:13" ht="12.75">
      <c r="A65" s="213" t="s">
        <v>221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>
        <v>0</v>
      </c>
      <c r="L65" s="7"/>
      <c r="M65" s="7">
        <v>0</v>
      </c>
    </row>
    <row r="66" spans="1:13" ht="21.75" customHeight="1">
      <c r="A66" s="213" t="s">
        <v>192</v>
      </c>
      <c r="B66" s="214"/>
      <c r="C66" s="214"/>
      <c r="D66" s="214"/>
      <c r="E66" s="214"/>
      <c r="F66" s="214"/>
      <c r="G66" s="214"/>
      <c r="H66" s="215"/>
      <c r="I66" s="1">
        <v>167</v>
      </c>
      <c r="J66" s="47"/>
      <c r="K66" s="47">
        <v>0</v>
      </c>
      <c r="L66" s="47"/>
      <c r="M66" s="47">
        <v>0</v>
      </c>
    </row>
    <row r="67" spans="1:13" ht="12.75">
      <c r="A67" s="219" t="s">
        <v>193</v>
      </c>
      <c r="B67" s="220"/>
      <c r="C67" s="220"/>
      <c r="D67" s="220"/>
      <c r="E67" s="220"/>
      <c r="F67" s="220"/>
      <c r="G67" s="220"/>
      <c r="H67" s="221"/>
      <c r="I67" s="4">
        <v>168</v>
      </c>
      <c r="J67" s="127">
        <v>6932979.50999999</v>
      </c>
      <c r="K67" s="127">
        <v>-16720924.27000001</v>
      </c>
      <c r="L67" s="130">
        <v>40901286.34000003</v>
      </c>
      <c r="M67" s="131">
        <v>-8245437.969999969</v>
      </c>
    </row>
    <row r="68" spans="1:11" ht="12.75" customHeight="1">
      <c r="A68" s="258" t="s">
        <v>306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</row>
    <row r="69" spans="1:11" ht="12.75" customHeight="1">
      <c r="A69" s="260" t="s">
        <v>187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</row>
    <row r="70" spans="1:13" ht="12.75">
      <c r="A70" s="254" t="s">
        <v>233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49" t="s">
        <v>234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4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K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23:H23"/>
    <mergeCell ref="A32:H32"/>
    <mergeCell ref="A33:H33"/>
    <mergeCell ref="A34:H34"/>
    <mergeCell ref="A35:H35"/>
    <mergeCell ref="A24:H24"/>
    <mergeCell ref="A31:H31"/>
    <mergeCell ref="A21:H21"/>
    <mergeCell ref="A13:H13"/>
    <mergeCell ref="A14:H14"/>
    <mergeCell ref="A15:H15"/>
    <mergeCell ref="A16:H16"/>
    <mergeCell ref="A22:H22"/>
    <mergeCell ref="A17:H17"/>
    <mergeCell ref="A8:H8"/>
    <mergeCell ref="A9:H9"/>
    <mergeCell ref="J4:K4"/>
    <mergeCell ref="A18:H18"/>
    <mergeCell ref="A19:H19"/>
    <mergeCell ref="A20:H20"/>
    <mergeCell ref="L3:M3"/>
    <mergeCell ref="L4:M4"/>
    <mergeCell ref="A10:H10"/>
    <mergeCell ref="A11:H11"/>
    <mergeCell ref="A12:H12"/>
    <mergeCell ref="A5:H5"/>
    <mergeCell ref="A3:K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M47 L56:L67 J57:K57 J56 J58:J65 M66:M67 J66:K67 M57 J53:L54 J70:L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10" workbookViewId="0" topLeftCell="A19">
      <selection activeCell="M4" sqref="M4:M17"/>
    </sheetView>
  </sheetViews>
  <sheetFormatPr defaultColWidth="9.140625" defaultRowHeight="12.75"/>
  <cols>
    <col min="1" max="9" width="9.140625" style="46" customWidth="1"/>
    <col min="10" max="10" width="15.7109375" style="111" customWidth="1"/>
    <col min="11" max="11" width="15.7109375" style="46" customWidth="1"/>
    <col min="12" max="12" width="18.7109375" style="46" customWidth="1"/>
    <col min="13" max="16384" width="9.140625" style="46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338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</row>
    <row r="3" spans="1:11" ht="12.75" customHeight="1">
      <c r="A3" s="200" t="s">
        <v>325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7" t="s">
        <v>277</v>
      </c>
      <c r="J4" s="58" t="s">
        <v>308</v>
      </c>
      <c r="K4" s="58" t="s">
        <v>309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59">
        <v>2</v>
      </c>
      <c r="J5" s="60" t="s">
        <v>280</v>
      </c>
      <c r="K5" s="60" t="s">
        <v>281</v>
      </c>
    </row>
    <row r="6" spans="1:11" ht="12.75">
      <c r="A6" s="222" t="s">
        <v>155</v>
      </c>
      <c r="B6" s="235"/>
      <c r="C6" s="235"/>
      <c r="D6" s="235"/>
      <c r="E6" s="235"/>
      <c r="F6" s="235"/>
      <c r="G6" s="235"/>
      <c r="H6" s="235"/>
      <c r="I6" s="262"/>
      <c r="J6" s="262"/>
      <c r="K6" s="263"/>
    </row>
    <row r="7" spans="1:13" ht="12.75">
      <c r="A7" s="216" t="s">
        <v>39</v>
      </c>
      <c r="B7" s="217"/>
      <c r="C7" s="217"/>
      <c r="D7" s="217"/>
      <c r="E7" s="217"/>
      <c r="F7" s="217"/>
      <c r="G7" s="217"/>
      <c r="H7" s="217"/>
      <c r="I7" s="1">
        <v>1</v>
      </c>
      <c r="J7" s="109">
        <v>6932980</v>
      </c>
      <c r="K7" s="109">
        <v>43237332</v>
      </c>
      <c r="M7" s="113"/>
    </row>
    <row r="8" spans="1:13" ht="12.75">
      <c r="A8" s="216" t="s">
        <v>40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16862586</v>
      </c>
      <c r="K8" s="7">
        <v>16961993</v>
      </c>
      <c r="M8" s="113"/>
    </row>
    <row r="9" spans="1:11" ht="12.75">
      <c r="A9" s="216" t="s">
        <v>41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97684</v>
      </c>
      <c r="K9" s="7">
        <v>0</v>
      </c>
    </row>
    <row r="10" spans="1:11" ht="12.75">
      <c r="A10" s="216" t="s">
        <v>42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55149061</v>
      </c>
      <c r="K10" s="7">
        <v>108304146</v>
      </c>
    </row>
    <row r="11" spans="1:11" ht="12.75">
      <c r="A11" s="216" t="s">
        <v>43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0</v>
      </c>
      <c r="K11" s="7">
        <v>9037401</v>
      </c>
    </row>
    <row r="12" spans="1:11" ht="12.75">
      <c r="A12" s="216" t="s">
        <v>50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0</v>
      </c>
      <c r="K12" s="7">
        <v>0</v>
      </c>
    </row>
    <row r="13" spans="1:11" ht="12.75">
      <c r="A13" s="213" t="s">
        <v>156</v>
      </c>
      <c r="B13" s="214"/>
      <c r="C13" s="214"/>
      <c r="D13" s="214"/>
      <c r="E13" s="214"/>
      <c r="F13" s="214"/>
      <c r="G13" s="214"/>
      <c r="H13" s="214"/>
      <c r="I13" s="1">
        <v>7</v>
      </c>
      <c r="J13" s="125">
        <f>SUM(J7:J12)</f>
        <v>79042311</v>
      </c>
      <c r="K13" s="125">
        <f>SUM(K7:K12)</f>
        <v>177540872</v>
      </c>
    </row>
    <row r="14" spans="1:11" ht="12.75">
      <c r="A14" s="216" t="s">
        <v>51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0</v>
      </c>
      <c r="K14" s="7">
        <v>80749206</v>
      </c>
    </row>
    <row r="15" spans="1:11" ht="12.75">
      <c r="A15" s="216" t="s">
        <v>52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0</v>
      </c>
      <c r="K15" s="7">
        <v>0</v>
      </c>
    </row>
    <row r="16" spans="1:11" ht="12.75">
      <c r="A16" s="216" t="s">
        <v>53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22071412</v>
      </c>
      <c r="K16" s="7">
        <v>0</v>
      </c>
    </row>
    <row r="17" spans="1:11" ht="12.75">
      <c r="A17" s="216" t="s">
        <v>54</v>
      </c>
      <c r="B17" s="217"/>
      <c r="C17" s="217"/>
      <c r="D17" s="217"/>
      <c r="E17" s="217"/>
      <c r="F17" s="217"/>
      <c r="G17" s="217"/>
      <c r="H17" s="217"/>
      <c r="I17" s="1">
        <v>11</v>
      </c>
      <c r="J17" s="110">
        <v>38230904</v>
      </c>
      <c r="K17" s="110">
        <v>47461969</v>
      </c>
    </row>
    <row r="18" spans="1:11" ht="12.75">
      <c r="A18" s="213" t="s">
        <v>157</v>
      </c>
      <c r="B18" s="214"/>
      <c r="C18" s="214"/>
      <c r="D18" s="214"/>
      <c r="E18" s="214"/>
      <c r="F18" s="214"/>
      <c r="G18" s="214"/>
      <c r="H18" s="214"/>
      <c r="I18" s="1">
        <v>12</v>
      </c>
      <c r="J18" s="125">
        <f>SUM(J14:J17)</f>
        <v>60302316</v>
      </c>
      <c r="K18" s="125">
        <f>SUM(K14:K17)</f>
        <v>128211175</v>
      </c>
    </row>
    <row r="19" spans="1:11" ht="12.75">
      <c r="A19" s="213" t="s">
        <v>35</v>
      </c>
      <c r="B19" s="214"/>
      <c r="C19" s="214"/>
      <c r="D19" s="214"/>
      <c r="E19" s="214"/>
      <c r="F19" s="214"/>
      <c r="G19" s="214"/>
      <c r="H19" s="214"/>
      <c r="I19" s="1">
        <v>13</v>
      </c>
      <c r="J19" s="125">
        <f>IF(J13&gt;J18,J13-J18,0)</f>
        <v>18739995</v>
      </c>
      <c r="K19" s="125">
        <f>IF(K13&gt;K18,K13-K18,0)</f>
        <v>49329697</v>
      </c>
    </row>
    <row r="20" spans="1:11" ht="26.25" customHeight="1">
      <c r="A20" s="213" t="s">
        <v>36</v>
      </c>
      <c r="B20" s="214"/>
      <c r="C20" s="214"/>
      <c r="D20" s="214"/>
      <c r="E20" s="214"/>
      <c r="F20" s="214"/>
      <c r="G20" s="214"/>
      <c r="H20" s="214"/>
      <c r="I20" s="1">
        <v>14</v>
      </c>
      <c r="J20" s="125">
        <f>IF(J18&gt;J13,J18-J13,0)</f>
        <v>0</v>
      </c>
      <c r="K20" s="125">
        <f>IF(K18&gt;K13,K18-K13,0)</f>
        <v>0</v>
      </c>
    </row>
    <row r="21" spans="1:11" ht="12.75">
      <c r="A21" s="222" t="s">
        <v>158</v>
      </c>
      <c r="B21" s="235"/>
      <c r="C21" s="235"/>
      <c r="D21" s="235"/>
      <c r="E21" s="235"/>
      <c r="F21" s="235"/>
      <c r="G21" s="235"/>
      <c r="H21" s="235"/>
      <c r="I21" s="262"/>
      <c r="J21" s="262"/>
      <c r="K21" s="263"/>
    </row>
    <row r="22" spans="1:11" ht="12.75">
      <c r="A22" s="216" t="s">
        <v>177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50655</v>
      </c>
      <c r="K22" s="7">
        <v>0</v>
      </c>
    </row>
    <row r="23" spans="1:11" ht="12.75">
      <c r="A23" s="216" t="s">
        <v>178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7292838</v>
      </c>
      <c r="K23" s="7">
        <v>0</v>
      </c>
    </row>
    <row r="24" spans="1:11" ht="12.75">
      <c r="A24" s="216" t="s">
        <v>179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>
        <v>464269</v>
      </c>
      <c r="K24" s="7">
        <v>0</v>
      </c>
    </row>
    <row r="25" spans="1:11" ht="12.75">
      <c r="A25" s="216" t="s">
        <v>180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>
        <v>8298201</v>
      </c>
      <c r="K25" s="7">
        <v>0</v>
      </c>
    </row>
    <row r="26" spans="1:11" ht="12.75">
      <c r="A26" s="216" t="s">
        <v>181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5361468</v>
      </c>
      <c r="K26" s="7">
        <v>382866</v>
      </c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125">
        <f>SUM(J22:J26)</f>
        <v>21467431</v>
      </c>
      <c r="K27" s="125">
        <f>SUM(K22:K26)</f>
        <v>382866</v>
      </c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13957393</v>
      </c>
      <c r="K28" s="7">
        <v>6398734</v>
      </c>
    </row>
    <row r="29" spans="1:11" ht="12.75">
      <c r="A29" s="216" t="s">
        <v>115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46413</v>
      </c>
      <c r="K29" s="7">
        <v>869411</v>
      </c>
    </row>
    <row r="30" spans="1:11" ht="12.75">
      <c r="A30" s="216" t="s">
        <v>15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>
        <v>29462110</v>
      </c>
      <c r="K30" s="7">
        <v>3266424</v>
      </c>
    </row>
    <row r="31" spans="1:11" ht="24" customHeight="1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125">
        <f>SUM(J28:J30)</f>
        <v>43465916</v>
      </c>
      <c r="K31" s="125">
        <f>SUM(K28:K30)</f>
        <v>10534569</v>
      </c>
    </row>
    <row r="32" spans="1:11" ht="12.75">
      <c r="A32" s="213" t="s">
        <v>37</v>
      </c>
      <c r="B32" s="214"/>
      <c r="C32" s="214"/>
      <c r="D32" s="214"/>
      <c r="E32" s="214"/>
      <c r="F32" s="214"/>
      <c r="G32" s="214"/>
      <c r="H32" s="214"/>
      <c r="I32" s="1">
        <v>25</v>
      </c>
      <c r="J32" s="125">
        <f>IF(J27&gt;J31,J27-J31,0)</f>
        <v>0</v>
      </c>
      <c r="K32" s="125">
        <f>IF(K27&gt;K31,K27-K31,0)</f>
        <v>0</v>
      </c>
    </row>
    <row r="33" spans="1:11" ht="22.5" customHeight="1">
      <c r="A33" s="213" t="s">
        <v>38</v>
      </c>
      <c r="B33" s="214"/>
      <c r="C33" s="214"/>
      <c r="D33" s="214"/>
      <c r="E33" s="214"/>
      <c r="F33" s="214"/>
      <c r="G33" s="214"/>
      <c r="H33" s="214"/>
      <c r="I33" s="1">
        <v>26</v>
      </c>
      <c r="J33" s="125">
        <f>IF(J31&gt;J27,J31-J27,0)</f>
        <v>21998485</v>
      </c>
      <c r="K33" s="125">
        <f>IF(K31&gt;K27,K31-K27,0)</f>
        <v>10151703</v>
      </c>
    </row>
    <row r="34" spans="1:11" ht="12.75">
      <c r="A34" s="222" t="s">
        <v>159</v>
      </c>
      <c r="B34" s="235"/>
      <c r="C34" s="235"/>
      <c r="D34" s="235"/>
      <c r="E34" s="235"/>
      <c r="F34" s="235"/>
      <c r="G34" s="235"/>
      <c r="H34" s="235"/>
      <c r="I34" s="262"/>
      <c r="J34" s="262"/>
      <c r="K34" s="263"/>
    </row>
    <row r="35" spans="1:11" ht="12.75">
      <c r="A35" s="216" t="s">
        <v>173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>
        <v>0</v>
      </c>
      <c r="K35" s="7">
        <v>0</v>
      </c>
    </row>
    <row r="36" spans="1:11" ht="12.75">
      <c r="A36" s="216" t="s">
        <v>28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7514532</v>
      </c>
      <c r="K36" s="7">
        <v>2751126</v>
      </c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0</v>
      </c>
      <c r="K37" s="7">
        <v>0</v>
      </c>
    </row>
    <row r="38" spans="1:11" ht="12.75">
      <c r="A38" s="213" t="s">
        <v>67</v>
      </c>
      <c r="B38" s="214"/>
      <c r="C38" s="214"/>
      <c r="D38" s="214"/>
      <c r="E38" s="214"/>
      <c r="F38" s="214"/>
      <c r="G38" s="214"/>
      <c r="H38" s="214"/>
      <c r="I38" s="1">
        <v>30</v>
      </c>
      <c r="J38" s="125">
        <f>SUM(J35:J37)</f>
        <v>7514532</v>
      </c>
      <c r="K38" s="125">
        <f>SUM(K35:K37)</f>
        <v>2751126</v>
      </c>
    </row>
    <row r="39" spans="1:11" ht="12.75">
      <c r="A39" s="216" t="s">
        <v>30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0</v>
      </c>
      <c r="K39" s="7"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4470685</v>
      </c>
      <c r="K41" s="7">
        <v>6250790</v>
      </c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649148</v>
      </c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>
        <v>2418096</v>
      </c>
      <c r="K43" s="7">
        <v>40041923</v>
      </c>
    </row>
    <row r="44" spans="1:11" ht="12.75">
      <c r="A44" s="213" t="s">
        <v>68</v>
      </c>
      <c r="B44" s="214"/>
      <c r="C44" s="214"/>
      <c r="D44" s="214"/>
      <c r="E44" s="214"/>
      <c r="F44" s="214"/>
      <c r="G44" s="214"/>
      <c r="H44" s="214"/>
      <c r="I44" s="1">
        <v>36</v>
      </c>
      <c r="J44" s="125">
        <f>SUM(J39:J43)</f>
        <v>6888781</v>
      </c>
      <c r="K44" s="125">
        <f>SUM(K39:K43)</f>
        <v>46941861</v>
      </c>
    </row>
    <row r="45" spans="1:11" ht="21.75" customHeight="1">
      <c r="A45" s="213" t="s">
        <v>16</v>
      </c>
      <c r="B45" s="214"/>
      <c r="C45" s="214"/>
      <c r="D45" s="214"/>
      <c r="E45" s="214"/>
      <c r="F45" s="214"/>
      <c r="G45" s="214"/>
      <c r="H45" s="214"/>
      <c r="I45" s="1">
        <v>37</v>
      </c>
      <c r="J45" s="125">
        <f>IF(J38&gt;J44,J38-J44,0)</f>
        <v>625751</v>
      </c>
      <c r="K45" s="125">
        <f>IF(K38&gt;K44,K38-K44,0)</f>
        <v>0</v>
      </c>
    </row>
    <row r="46" spans="1:11" ht="24" customHeight="1">
      <c r="A46" s="213" t="s">
        <v>17</v>
      </c>
      <c r="B46" s="214"/>
      <c r="C46" s="214"/>
      <c r="D46" s="214"/>
      <c r="E46" s="214"/>
      <c r="F46" s="214"/>
      <c r="G46" s="214"/>
      <c r="H46" s="214"/>
      <c r="I46" s="1">
        <v>38</v>
      </c>
      <c r="J46" s="125">
        <f>IF(J44&gt;J38,J44-J38,0)</f>
        <v>0</v>
      </c>
      <c r="K46" s="125">
        <f>IF(K44&gt;K38,K44-K38,0)</f>
        <v>44190735</v>
      </c>
    </row>
    <row r="47" spans="1:11" ht="12.75">
      <c r="A47" s="216" t="s">
        <v>69</v>
      </c>
      <c r="B47" s="217"/>
      <c r="C47" s="217"/>
      <c r="D47" s="217"/>
      <c r="E47" s="217"/>
      <c r="F47" s="217"/>
      <c r="G47" s="217"/>
      <c r="H47" s="217"/>
      <c r="I47" s="1">
        <v>39</v>
      </c>
      <c r="J47" s="125">
        <f>IF(J19-J20+J32-J33+J45-J46&gt;0,J19-J20+J32-J33+J45-J46,0)</f>
        <v>0</v>
      </c>
      <c r="K47" s="125">
        <f>IF(K19-K20+K32-K33+K45-K46&gt;0,K19-K20+K32-K33+K45-K46,0)</f>
        <v>0</v>
      </c>
    </row>
    <row r="48" spans="1:11" ht="12.75">
      <c r="A48" s="216" t="s">
        <v>70</v>
      </c>
      <c r="B48" s="217"/>
      <c r="C48" s="217"/>
      <c r="D48" s="217"/>
      <c r="E48" s="217"/>
      <c r="F48" s="217"/>
      <c r="G48" s="217"/>
      <c r="H48" s="217"/>
      <c r="I48" s="1">
        <v>40</v>
      </c>
      <c r="J48" s="125">
        <f>IF(J20-J19+J33-J32+J46-J45&gt;0,J20-J19+J33-J32+J46-J45,0)</f>
        <v>2632739</v>
      </c>
      <c r="K48" s="125">
        <f>IF(K20-K19+K33-K32+K46-K45&gt;0,K20-K19+K33-K32+K46-K45,0)</f>
        <v>5012741</v>
      </c>
    </row>
    <row r="49" spans="1:11" ht="12.75">
      <c r="A49" s="216" t="s">
        <v>160</v>
      </c>
      <c r="B49" s="217"/>
      <c r="C49" s="217"/>
      <c r="D49" s="217"/>
      <c r="E49" s="217"/>
      <c r="F49" s="217"/>
      <c r="G49" s="217"/>
      <c r="H49" s="217"/>
      <c r="I49" s="1">
        <v>41</v>
      </c>
      <c r="J49" s="112">
        <v>41762484</v>
      </c>
      <c r="K49" s="112">
        <f>+Bilanca!J64</f>
        <v>81849024</v>
      </c>
    </row>
    <row r="50" spans="1:11" ht="12.75">
      <c r="A50" s="216" t="s">
        <v>174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0</v>
      </c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2632739</v>
      </c>
      <c r="K51" s="7">
        <v>5012741</v>
      </c>
    </row>
    <row r="52" spans="1:11" ht="12.75">
      <c r="A52" s="228" t="s">
        <v>176</v>
      </c>
      <c r="B52" s="229"/>
      <c r="C52" s="229"/>
      <c r="D52" s="229"/>
      <c r="E52" s="229"/>
      <c r="F52" s="229"/>
      <c r="G52" s="229"/>
      <c r="H52" s="229"/>
      <c r="I52" s="4">
        <v>44</v>
      </c>
      <c r="J52" s="126">
        <v>39129745</v>
      </c>
      <c r="K52" s="126">
        <f>K49-K51</f>
        <v>76836283</v>
      </c>
    </row>
    <row r="57" ht="12.75">
      <c r="K57" s="113"/>
    </row>
  </sheetData>
  <sheetProtection/>
  <protectedRanges>
    <protectedRange sqref="J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5:K37 J49:K51 J22:K26 J14:K16 J7:K12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8:K38 J27:K27 J52:K52 J31:K33 J18:K20 J44:K48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6">
      <selection activeCell="A25" sqref="A25:H25"/>
    </sheetView>
  </sheetViews>
  <sheetFormatPr defaultColWidth="9.140625" defaultRowHeight="12.75"/>
  <cols>
    <col min="1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7" t="s">
        <v>277</v>
      </c>
      <c r="J4" s="58" t="s">
        <v>308</v>
      </c>
      <c r="K4" s="58" t="s">
        <v>309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3">
        <v>2</v>
      </c>
      <c r="J5" s="64" t="s">
        <v>280</v>
      </c>
      <c r="K5" s="64" t="s">
        <v>281</v>
      </c>
    </row>
    <row r="6" spans="1:11" ht="12.75">
      <c r="A6" s="222" t="s">
        <v>155</v>
      </c>
      <c r="B6" s="235"/>
      <c r="C6" s="235"/>
      <c r="D6" s="235"/>
      <c r="E6" s="235"/>
      <c r="F6" s="235"/>
      <c r="G6" s="235"/>
      <c r="H6" s="235"/>
      <c r="I6" s="262"/>
      <c r="J6" s="262"/>
      <c r="K6" s="263"/>
    </row>
    <row r="7" spans="1:11" ht="12.75">
      <c r="A7" s="216" t="s">
        <v>198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118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119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120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121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3" t="s">
        <v>197</v>
      </c>
      <c r="B12" s="214"/>
      <c r="C12" s="214"/>
      <c r="D12" s="214"/>
      <c r="E12" s="214"/>
      <c r="F12" s="214"/>
      <c r="G12" s="214"/>
      <c r="H12" s="214"/>
      <c r="I12" s="1">
        <v>6</v>
      </c>
      <c r="J12" s="55"/>
      <c r="K12" s="47"/>
    </row>
    <row r="13" spans="1:11" ht="12.75">
      <c r="A13" s="216" t="s">
        <v>122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123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124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125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126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127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3" t="s">
        <v>46</v>
      </c>
      <c r="B19" s="214"/>
      <c r="C19" s="214"/>
      <c r="D19" s="214"/>
      <c r="E19" s="214"/>
      <c r="F19" s="214"/>
      <c r="G19" s="214"/>
      <c r="H19" s="214"/>
      <c r="I19" s="1">
        <v>13</v>
      </c>
      <c r="J19" s="55"/>
      <c r="K19" s="47"/>
    </row>
    <row r="20" spans="1:11" ht="12.75">
      <c r="A20" s="213" t="s">
        <v>107</v>
      </c>
      <c r="B20" s="273"/>
      <c r="C20" s="273"/>
      <c r="D20" s="273"/>
      <c r="E20" s="273"/>
      <c r="F20" s="273"/>
      <c r="G20" s="273"/>
      <c r="H20" s="274"/>
      <c r="I20" s="1">
        <v>14</v>
      </c>
      <c r="J20" s="55"/>
      <c r="K20" s="47"/>
    </row>
    <row r="21" spans="1:11" ht="12.75">
      <c r="A21" s="219" t="s">
        <v>108</v>
      </c>
      <c r="B21" s="275"/>
      <c r="C21" s="275"/>
      <c r="D21" s="275"/>
      <c r="E21" s="275"/>
      <c r="F21" s="275"/>
      <c r="G21" s="275"/>
      <c r="H21" s="276"/>
      <c r="I21" s="1">
        <v>15</v>
      </c>
      <c r="J21" s="55"/>
      <c r="K21" s="47"/>
    </row>
    <row r="22" spans="1:11" ht="12.75">
      <c r="A22" s="222" t="s">
        <v>158</v>
      </c>
      <c r="B22" s="235"/>
      <c r="C22" s="235"/>
      <c r="D22" s="235"/>
      <c r="E22" s="235"/>
      <c r="F22" s="235"/>
      <c r="G22" s="235"/>
      <c r="H22" s="235"/>
      <c r="I22" s="262"/>
      <c r="J22" s="262"/>
      <c r="K22" s="263"/>
    </row>
    <row r="23" spans="1:11" ht="12.75">
      <c r="A23" s="216" t="s">
        <v>164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165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310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311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166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3" t="s">
        <v>113</v>
      </c>
      <c r="B28" s="214"/>
      <c r="C28" s="214"/>
      <c r="D28" s="214"/>
      <c r="E28" s="214"/>
      <c r="F28" s="214"/>
      <c r="G28" s="214"/>
      <c r="H28" s="214"/>
      <c r="I28" s="1">
        <v>21</v>
      </c>
      <c r="J28" s="55"/>
      <c r="K28" s="47"/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3" t="s">
        <v>47</v>
      </c>
      <c r="B32" s="214"/>
      <c r="C32" s="214"/>
      <c r="D32" s="214"/>
      <c r="E32" s="214"/>
      <c r="F32" s="214"/>
      <c r="G32" s="214"/>
      <c r="H32" s="214"/>
      <c r="I32" s="1">
        <v>25</v>
      </c>
      <c r="J32" s="55"/>
      <c r="K32" s="47"/>
    </row>
    <row r="33" spans="1:11" ht="12.75">
      <c r="A33" s="213" t="s">
        <v>109</v>
      </c>
      <c r="B33" s="214"/>
      <c r="C33" s="214"/>
      <c r="D33" s="214"/>
      <c r="E33" s="214"/>
      <c r="F33" s="214"/>
      <c r="G33" s="214"/>
      <c r="H33" s="214"/>
      <c r="I33" s="1">
        <v>26</v>
      </c>
      <c r="J33" s="55"/>
      <c r="K33" s="47"/>
    </row>
    <row r="34" spans="1:11" ht="12.75">
      <c r="A34" s="213" t="s">
        <v>110</v>
      </c>
      <c r="B34" s="214"/>
      <c r="C34" s="214"/>
      <c r="D34" s="214"/>
      <c r="E34" s="214"/>
      <c r="F34" s="214"/>
      <c r="G34" s="214"/>
      <c r="H34" s="214"/>
      <c r="I34" s="1">
        <v>27</v>
      </c>
      <c r="J34" s="55"/>
      <c r="K34" s="47"/>
    </row>
    <row r="35" spans="1:11" ht="12.75">
      <c r="A35" s="222" t="s">
        <v>159</v>
      </c>
      <c r="B35" s="235"/>
      <c r="C35" s="235"/>
      <c r="D35" s="235"/>
      <c r="E35" s="235"/>
      <c r="F35" s="235"/>
      <c r="G35" s="235"/>
      <c r="H35" s="235"/>
      <c r="I35" s="262">
        <v>0</v>
      </c>
      <c r="J35" s="262"/>
      <c r="K35" s="263"/>
    </row>
    <row r="36" spans="1:11" ht="12.75">
      <c r="A36" s="216" t="s">
        <v>173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28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29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3" t="s">
        <v>48</v>
      </c>
      <c r="B39" s="214"/>
      <c r="C39" s="214"/>
      <c r="D39" s="214"/>
      <c r="E39" s="214"/>
      <c r="F39" s="214"/>
      <c r="G39" s="214"/>
      <c r="H39" s="214"/>
      <c r="I39" s="1">
        <v>31</v>
      </c>
      <c r="J39" s="55"/>
      <c r="K39" s="47"/>
    </row>
    <row r="40" spans="1:11" ht="12.75">
      <c r="A40" s="216" t="s">
        <v>30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31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32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33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34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3" t="s">
        <v>147</v>
      </c>
      <c r="B45" s="214"/>
      <c r="C45" s="214"/>
      <c r="D45" s="214"/>
      <c r="E45" s="214"/>
      <c r="F45" s="214"/>
      <c r="G45" s="214"/>
      <c r="H45" s="214"/>
      <c r="I45" s="1">
        <v>37</v>
      </c>
      <c r="J45" s="55"/>
      <c r="K45" s="47"/>
    </row>
    <row r="46" spans="1:11" ht="12.75">
      <c r="A46" s="213" t="s">
        <v>161</v>
      </c>
      <c r="B46" s="214"/>
      <c r="C46" s="214"/>
      <c r="D46" s="214"/>
      <c r="E46" s="214"/>
      <c r="F46" s="214"/>
      <c r="G46" s="214"/>
      <c r="H46" s="214"/>
      <c r="I46" s="1">
        <v>38</v>
      </c>
      <c r="J46" s="55"/>
      <c r="K46" s="47"/>
    </row>
    <row r="47" spans="1:11" ht="12.75">
      <c r="A47" s="213" t="s">
        <v>162</v>
      </c>
      <c r="B47" s="214"/>
      <c r="C47" s="214"/>
      <c r="D47" s="214"/>
      <c r="E47" s="214"/>
      <c r="F47" s="214"/>
      <c r="G47" s="214"/>
      <c r="H47" s="214"/>
      <c r="I47" s="1">
        <v>39</v>
      </c>
      <c r="J47" s="55"/>
      <c r="K47" s="47"/>
    </row>
    <row r="48" spans="1:11" ht="12.75">
      <c r="A48" s="213" t="s">
        <v>148</v>
      </c>
      <c r="B48" s="214"/>
      <c r="C48" s="214"/>
      <c r="D48" s="214"/>
      <c r="E48" s="214"/>
      <c r="F48" s="214"/>
      <c r="G48" s="214"/>
      <c r="H48" s="214"/>
      <c r="I48" s="1">
        <v>40</v>
      </c>
      <c r="J48" s="55"/>
      <c r="K48" s="47"/>
    </row>
    <row r="49" spans="1:11" ht="12.75">
      <c r="A49" s="213" t="s">
        <v>14</v>
      </c>
      <c r="B49" s="214"/>
      <c r="C49" s="214"/>
      <c r="D49" s="214"/>
      <c r="E49" s="214"/>
      <c r="F49" s="214"/>
      <c r="G49" s="214"/>
      <c r="H49" s="214"/>
      <c r="I49" s="1">
        <v>41</v>
      </c>
      <c r="J49" s="55"/>
      <c r="K49" s="47"/>
    </row>
    <row r="50" spans="1:11" ht="12.75">
      <c r="A50" s="213" t="s">
        <v>160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174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175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176</v>
      </c>
      <c r="B53" s="220"/>
      <c r="C53" s="220"/>
      <c r="D53" s="220"/>
      <c r="E53" s="220"/>
      <c r="F53" s="220"/>
      <c r="G53" s="220"/>
      <c r="H53" s="220"/>
      <c r="I53" s="4">
        <v>45</v>
      </c>
      <c r="J53" s="56"/>
      <c r="K53" s="53"/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125" zoomScaleSheetLayoutView="125" zoomScalePageLayoutView="0" workbookViewId="0" topLeftCell="A1">
      <selection activeCell="M9" sqref="M9:N12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5.7109375" style="67" customWidth="1"/>
    <col min="12" max="12" width="13.140625" style="67" customWidth="1"/>
    <col min="13" max="16384" width="9.140625" style="67" customWidth="1"/>
  </cols>
  <sheetData>
    <row r="1" spans="1:12" ht="12.75">
      <c r="A1" s="285" t="s">
        <v>278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66"/>
    </row>
    <row r="2" spans="1:12" ht="15.75">
      <c r="A2" s="37"/>
      <c r="B2" s="65"/>
      <c r="C2" s="293" t="s">
        <v>279</v>
      </c>
      <c r="D2" s="293"/>
      <c r="E2" s="68">
        <v>42370</v>
      </c>
      <c r="F2" s="38" t="s">
        <v>249</v>
      </c>
      <c r="G2" s="294">
        <v>42551</v>
      </c>
      <c r="H2" s="295"/>
      <c r="I2" s="65"/>
      <c r="J2" s="65"/>
      <c r="K2" s="65"/>
      <c r="L2" s="69"/>
    </row>
    <row r="3" spans="1:11" ht="23.25">
      <c r="A3" s="296" t="s">
        <v>58</v>
      </c>
      <c r="B3" s="296"/>
      <c r="C3" s="296"/>
      <c r="D3" s="296"/>
      <c r="E3" s="296"/>
      <c r="F3" s="296"/>
      <c r="G3" s="296"/>
      <c r="H3" s="296"/>
      <c r="I3" s="71" t="s">
        <v>302</v>
      </c>
      <c r="J3" s="72" t="s">
        <v>149</v>
      </c>
      <c r="K3" s="72" t="s">
        <v>150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74">
        <v>2</v>
      </c>
      <c r="J4" s="73" t="s">
        <v>280</v>
      </c>
      <c r="K4" s="73" t="s">
        <v>281</v>
      </c>
    </row>
    <row r="5" spans="1:12" ht="12.75">
      <c r="A5" s="277" t="s">
        <v>282</v>
      </c>
      <c r="B5" s="278"/>
      <c r="C5" s="278"/>
      <c r="D5" s="278"/>
      <c r="E5" s="278"/>
      <c r="F5" s="278"/>
      <c r="G5" s="278"/>
      <c r="H5" s="278"/>
      <c r="I5" s="39">
        <v>1</v>
      </c>
      <c r="J5" s="6">
        <v>247193050</v>
      </c>
      <c r="K5" s="6">
        <v>247193050</v>
      </c>
      <c r="L5" s="128"/>
    </row>
    <row r="6" spans="1:12" ht="12.75">
      <c r="A6" s="277" t="s">
        <v>283</v>
      </c>
      <c r="B6" s="278"/>
      <c r="C6" s="278"/>
      <c r="D6" s="278"/>
      <c r="E6" s="278"/>
      <c r="F6" s="278"/>
      <c r="G6" s="278"/>
      <c r="H6" s="278"/>
      <c r="I6" s="39">
        <v>2</v>
      </c>
      <c r="J6" s="7">
        <v>86141670</v>
      </c>
      <c r="K6" s="7">
        <v>86141670</v>
      </c>
      <c r="L6" s="128"/>
    </row>
    <row r="7" spans="1:12" ht="12.75">
      <c r="A7" s="277" t="s">
        <v>284</v>
      </c>
      <c r="B7" s="278"/>
      <c r="C7" s="278"/>
      <c r="D7" s="278"/>
      <c r="E7" s="278"/>
      <c r="F7" s="278"/>
      <c r="G7" s="278"/>
      <c r="H7" s="278"/>
      <c r="I7" s="39">
        <v>3</v>
      </c>
      <c r="J7" s="7">
        <v>44324747</v>
      </c>
      <c r="K7" s="7">
        <v>43675599</v>
      </c>
      <c r="L7" s="128"/>
    </row>
    <row r="8" spans="1:12" ht="12.75">
      <c r="A8" s="277" t="s">
        <v>285</v>
      </c>
      <c r="B8" s="278"/>
      <c r="C8" s="278"/>
      <c r="D8" s="278"/>
      <c r="E8" s="278"/>
      <c r="F8" s="278"/>
      <c r="G8" s="278"/>
      <c r="H8" s="278"/>
      <c r="I8" s="39">
        <v>4</v>
      </c>
      <c r="J8" s="7">
        <v>-123741931</v>
      </c>
      <c r="K8" s="7">
        <v>-92592061</v>
      </c>
      <c r="L8" s="128"/>
    </row>
    <row r="9" spans="1:12" ht="12.75">
      <c r="A9" s="277" t="s">
        <v>286</v>
      </c>
      <c r="B9" s="278"/>
      <c r="C9" s="278"/>
      <c r="D9" s="278"/>
      <c r="E9" s="278"/>
      <c r="F9" s="278"/>
      <c r="G9" s="278"/>
      <c r="H9" s="278"/>
      <c r="I9" s="39">
        <v>5</v>
      </c>
      <c r="J9" s="7">
        <v>31149870</v>
      </c>
      <c r="K9" s="7">
        <v>40901286</v>
      </c>
      <c r="L9" s="128"/>
    </row>
    <row r="10" spans="1:13" ht="12.75">
      <c r="A10" s="277" t="s">
        <v>287</v>
      </c>
      <c r="B10" s="278"/>
      <c r="C10" s="278"/>
      <c r="D10" s="278"/>
      <c r="E10" s="278"/>
      <c r="F10" s="278"/>
      <c r="G10" s="278"/>
      <c r="H10" s="278"/>
      <c r="I10" s="39">
        <v>6</v>
      </c>
      <c r="J10" s="7">
        <v>40016573</v>
      </c>
      <c r="K10" s="7">
        <v>40016573</v>
      </c>
      <c r="L10" s="128"/>
      <c r="M10" s="128"/>
    </row>
    <row r="11" spans="1:11" ht="12.75">
      <c r="A11" s="277" t="s">
        <v>288</v>
      </c>
      <c r="B11" s="278"/>
      <c r="C11" s="278"/>
      <c r="D11" s="278"/>
      <c r="E11" s="278"/>
      <c r="F11" s="278"/>
      <c r="G11" s="278"/>
      <c r="H11" s="278"/>
      <c r="I11" s="39">
        <v>7</v>
      </c>
      <c r="J11" s="7"/>
      <c r="K11" s="7"/>
    </row>
    <row r="12" spans="1:11" ht="12.75">
      <c r="A12" s="277" t="s">
        <v>289</v>
      </c>
      <c r="B12" s="278"/>
      <c r="C12" s="278"/>
      <c r="D12" s="278"/>
      <c r="E12" s="278"/>
      <c r="F12" s="278"/>
      <c r="G12" s="278"/>
      <c r="H12" s="278"/>
      <c r="I12" s="39">
        <v>8</v>
      </c>
      <c r="J12" s="7"/>
      <c r="K12" s="7"/>
    </row>
    <row r="13" spans="1:11" ht="12.75">
      <c r="A13" s="277" t="s">
        <v>290</v>
      </c>
      <c r="B13" s="278"/>
      <c r="C13" s="278"/>
      <c r="D13" s="278"/>
      <c r="E13" s="278"/>
      <c r="F13" s="278"/>
      <c r="G13" s="278"/>
      <c r="H13" s="278"/>
      <c r="I13" s="39">
        <v>9</v>
      </c>
      <c r="J13" s="7"/>
      <c r="K13" s="7"/>
    </row>
    <row r="14" spans="1:11" ht="12.75">
      <c r="A14" s="298" t="s">
        <v>291</v>
      </c>
      <c r="B14" s="299"/>
      <c r="C14" s="299"/>
      <c r="D14" s="299"/>
      <c r="E14" s="299"/>
      <c r="F14" s="299"/>
      <c r="G14" s="299"/>
      <c r="H14" s="299"/>
      <c r="I14" s="39">
        <v>10</v>
      </c>
      <c r="J14" s="127">
        <f>SUM(J5:J13)</f>
        <v>325083979</v>
      </c>
      <c r="K14" s="127">
        <f>SUM(K5:K13)</f>
        <v>365336117</v>
      </c>
    </row>
    <row r="15" spans="1:11" ht="12.75">
      <c r="A15" s="277" t="s">
        <v>292</v>
      </c>
      <c r="B15" s="278"/>
      <c r="C15" s="278"/>
      <c r="D15" s="278"/>
      <c r="E15" s="278"/>
      <c r="F15" s="278"/>
      <c r="G15" s="278"/>
      <c r="H15" s="278"/>
      <c r="I15" s="39">
        <v>11</v>
      </c>
      <c r="J15" s="41"/>
      <c r="K15" s="41"/>
    </row>
    <row r="16" spans="1:11" ht="12.75">
      <c r="A16" s="277" t="s">
        <v>293</v>
      </c>
      <c r="B16" s="278"/>
      <c r="C16" s="278"/>
      <c r="D16" s="278"/>
      <c r="E16" s="278"/>
      <c r="F16" s="278"/>
      <c r="G16" s="278"/>
      <c r="H16" s="278"/>
      <c r="I16" s="39">
        <v>12</v>
      </c>
      <c r="J16" s="41"/>
      <c r="K16" s="41"/>
    </row>
    <row r="17" spans="1:11" ht="12.75">
      <c r="A17" s="277" t="s">
        <v>294</v>
      </c>
      <c r="B17" s="278"/>
      <c r="C17" s="278"/>
      <c r="D17" s="278"/>
      <c r="E17" s="278"/>
      <c r="F17" s="278"/>
      <c r="G17" s="278"/>
      <c r="H17" s="278"/>
      <c r="I17" s="39">
        <v>13</v>
      </c>
      <c r="J17" s="41"/>
      <c r="K17" s="41"/>
    </row>
    <row r="18" spans="1:11" ht="12.75">
      <c r="A18" s="277" t="s">
        <v>295</v>
      </c>
      <c r="B18" s="278"/>
      <c r="C18" s="278"/>
      <c r="D18" s="278"/>
      <c r="E18" s="278"/>
      <c r="F18" s="278"/>
      <c r="G18" s="278"/>
      <c r="H18" s="278"/>
      <c r="I18" s="39">
        <v>14</v>
      </c>
      <c r="J18" s="41"/>
      <c r="K18" s="41"/>
    </row>
    <row r="19" spans="1:11" ht="12.75">
      <c r="A19" s="277" t="s">
        <v>296</v>
      </c>
      <c r="B19" s="278"/>
      <c r="C19" s="278"/>
      <c r="D19" s="278"/>
      <c r="E19" s="278"/>
      <c r="F19" s="278"/>
      <c r="G19" s="278"/>
      <c r="H19" s="278"/>
      <c r="I19" s="39">
        <v>15</v>
      </c>
      <c r="J19" s="41"/>
      <c r="K19" s="41"/>
    </row>
    <row r="20" spans="1:11" ht="12.75">
      <c r="A20" s="277" t="s">
        <v>297</v>
      </c>
      <c r="B20" s="278"/>
      <c r="C20" s="278"/>
      <c r="D20" s="278"/>
      <c r="E20" s="278"/>
      <c r="F20" s="278"/>
      <c r="G20" s="278"/>
      <c r="H20" s="278"/>
      <c r="I20" s="39">
        <v>16</v>
      </c>
      <c r="J20" s="41"/>
      <c r="K20" s="41"/>
    </row>
    <row r="21" spans="1:11" ht="12.75">
      <c r="A21" s="287" t="s">
        <v>298</v>
      </c>
      <c r="B21" s="288"/>
      <c r="C21" s="288"/>
      <c r="D21" s="288"/>
      <c r="E21" s="288"/>
      <c r="F21" s="288"/>
      <c r="G21" s="288"/>
      <c r="H21" s="288"/>
      <c r="I21" s="43">
        <v>17</v>
      </c>
      <c r="J21" s="70"/>
      <c r="K21" s="70"/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9" t="s">
        <v>299</v>
      </c>
      <c r="B23" s="280"/>
      <c r="C23" s="280"/>
      <c r="D23" s="280"/>
      <c r="E23" s="280"/>
      <c r="F23" s="280"/>
      <c r="G23" s="280"/>
      <c r="H23" s="280"/>
      <c r="I23" s="42">
        <v>18</v>
      </c>
      <c r="J23" s="40"/>
      <c r="K23" s="40"/>
    </row>
    <row r="24" spans="1:11" ht="17.25" customHeight="1">
      <c r="A24" s="281" t="s">
        <v>300</v>
      </c>
      <c r="B24" s="282"/>
      <c r="C24" s="282"/>
      <c r="D24" s="282"/>
      <c r="E24" s="282"/>
      <c r="F24" s="282"/>
      <c r="G24" s="282"/>
      <c r="H24" s="282"/>
      <c r="I24" s="43">
        <v>19</v>
      </c>
      <c r="J24" s="70"/>
      <c r="K24" s="70"/>
    </row>
    <row r="25" spans="1:11" ht="30" customHeight="1">
      <c r="A25" s="283" t="s">
        <v>301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30" spans="10:11" ht="12.75">
      <c r="J30" s="128"/>
      <c r="K30" s="12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9 M14">
      <formula1>999999999999</formula1>
    </dataValidation>
    <dataValidation operator="greaterThanOrEqual" allowBlank="1" showInputMessage="1" showErrorMessage="1" errorTitle="Pogrešan unos" error="Mogu se unijeti samo cjelobrojne pozitivne vrijednosti." sqref="K14"/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Tomislav Jelić</cp:lastModifiedBy>
  <cp:lastPrinted>2014-06-23T15:53:58Z</cp:lastPrinted>
  <dcterms:created xsi:type="dcterms:W3CDTF">2008-10-17T11:51:54Z</dcterms:created>
  <dcterms:modified xsi:type="dcterms:W3CDTF">2016-07-28T10:33:10Z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